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50" windowHeight="9885" activeTab="0"/>
  </bookViews>
  <sheets>
    <sheet name="pmf" sheetId="1" r:id="rId1"/>
    <sheet name="demoGraph" sheetId="2" r:id="rId2"/>
  </sheets>
  <definedNames>
    <definedName name="_xlnm.Print_Area" localSheetId="1">'demoGraph'!$A$6:$H$67</definedName>
    <definedName name="_xlnm.Print_Area" localSheetId="0">'pmf'!$A$1:$K$34</definedName>
    <definedName name="_xlnm.Print_Titles" localSheetId="1">'demoGraph'!$1:$5</definedName>
  </definedNames>
  <calcPr fullCalcOnLoad="1"/>
</workbook>
</file>

<file path=xl/sharedStrings.xml><?xml version="1.0" encoding="utf-8"?>
<sst xmlns="http://schemas.openxmlformats.org/spreadsheetml/2006/main" count="42" uniqueCount="40">
  <si>
    <t>p(x,y)</t>
  </si>
  <si>
    <t>row sum</t>
  </si>
  <si>
    <t xml:space="preserve">E[XY] = </t>
  </si>
  <si>
    <t xml:space="preserve">E[Y] = </t>
  </si>
  <si>
    <t xml:space="preserve">E[X] = </t>
  </si>
  <si>
    <t xml:space="preserve">V[X] = </t>
  </si>
  <si>
    <t xml:space="preserve">V[Y] = </t>
  </si>
  <si>
    <t xml:space="preserve">Cov[X,Y] = </t>
  </si>
  <si>
    <t xml:space="preserve">Corr[X,Y] = </t>
  </si>
  <si>
    <t>Joint probability mass function</t>
  </si>
  <si>
    <t>Marginal pmf</t>
  </si>
  <si>
    <t>Calculations for E[Y], V[Y]:</t>
  </si>
  <si>
    <t>Calculations for E[XY]:</t>
  </si>
  <si>
    <r>
      <t>&lt;--</t>
    </r>
    <r>
      <rPr>
        <b/>
        <sz val="10"/>
        <rFont val="Times New Roman"/>
        <family val="1"/>
      </rPr>
      <t xml:space="preserve">   covariance</t>
    </r>
  </si>
  <si>
    <r>
      <t>&lt;--</t>
    </r>
    <r>
      <rPr>
        <b/>
        <sz val="10"/>
        <rFont val="Times New Roman"/>
        <family val="1"/>
      </rPr>
      <t xml:space="preserve">   correlation</t>
    </r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</si>
  <si>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(y)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</si>
  <si>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(x)</t>
    </r>
  </si>
  <si>
    <r>
      <t>y*p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(y)</t>
    </r>
  </si>
  <si>
    <r>
      <t>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(y)</t>
    </r>
  </si>
  <si>
    <r>
      <t>x*p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(x)</t>
    </r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</si>
  <si>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(x)</t>
    </r>
  </si>
  <si>
    <t>xy*p(x,y)</t>
  </si>
  <si>
    <t xml:space="preserve">r      </t>
  </si>
  <si>
    <t>Confidence ellipsoids</t>
  </si>
  <si>
    <t xml:space="preserve">Confidence level: </t>
  </si>
  <si>
    <t>x</t>
  </si>
  <si>
    <t>z</t>
  </si>
  <si>
    <t>y</t>
  </si>
  <si>
    <r>
      <t>sqrt(1</t>
    </r>
    <r>
      <rPr>
        <sz val="12"/>
        <rFont val="Symbol"/>
        <family val="1"/>
      </rPr>
      <t>-r</t>
    </r>
    <r>
      <rPr>
        <sz val="12"/>
        <rFont val="Times New Roman"/>
        <family val="0"/>
      </rPr>
      <t>^2)</t>
    </r>
  </si>
  <si>
    <r>
      <t>y</t>
    </r>
    <r>
      <rPr>
        <sz val="12"/>
        <rFont val="Times New Roman"/>
        <family val="0"/>
      </rPr>
      <t>-lower</t>
    </r>
  </si>
  <si>
    <r>
      <t>y</t>
    </r>
    <r>
      <rPr>
        <sz val="12"/>
        <rFont val="Times New Roman"/>
        <family val="1"/>
      </rPr>
      <t>-</t>
    </r>
    <r>
      <rPr>
        <sz val="12"/>
        <rFont val="Times New Roman"/>
        <family val="0"/>
      </rPr>
      <t>upper</t>
    </r>
  </si>
  <si>
    <r>
      <t>Click on the "demoGraph" tab to see a cluster of 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>) points that have this correlation.</t>
    </r>
  </si>
  <si>
    <r>
      <t>X</t>
    </r>
    <r>
      <rPr>
        <b/>
        <sz val="12"/>
        <rFont val="Times New Roman"/>
        <family val="0"/>
      </rPr>
      <t xml:space="preserve"> and 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0"/>
      </rPr>
      <t xml:space="preserve"> (50 points) are correlated with the correlation </t>
    </r>
    <r>
      <rPr>
        <b/>
        <sz val="12"/>
        <rFont val="Symbol"/>
        <family val="1"/>
      </rPr>
      <t>r</t>
    </r>
    <r>
      <rPr>
        <b/>
        <sz val="12"/>
        <rFont val="Times New Roman"/>
        <family val="0"/>
      </rPr>
      <t xml:space="preserve"> from the "pmf" tab.</t>
    </r>
  </si>
  <si>
    <t>Calculations for E[X], V[X]:</t>
  </si>
  <si>
    <t>Enter values in the yellow boxes only.</t>
  </si>
  <si>
    <r>
      <t>E[X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] = </t>
    </r>
  </si>
  <si>
    <r>
      <t>E[Y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] = </t>
    </r>
  </si>
  <si>
    <r>
      <t xml:space="preserve">(Initially  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= 0, …, 4; 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 xml:space="preserve"> = 1, … 5)</t>
    </r>
  </si>
  <si>
    <r>
      <t>The initial values in the p.m.f. table below are from example 9.01 in class (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=0, 1 only &amp; 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 xml:space="preserve"> = 3, 4, 5 only)</t>
    </r>
  </si>
  <si>
    <t>You can experiment with other non-negative values, but ensure that the total (in cell G14) remains 1 exactly.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</si>
</sst>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"/>
    <numFmt numFmtId="166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i/>
      <sz val="12"/>
      <name val="Times New Roman"/>
      <family val="1"/>
    </font>
    <font>
      <b/>
      <sz val="21.5"/>
      <name val="Times New Roman"/>
      <family val="0"/>
    </font>
    <font>
      <sz val="16"/>
      <name val="Times New Roman"/>
      <family val="0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1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2" borderId="0" xfId="0" applyFont="1" applyFill="1" applyAlignment="1" quotePrefix="1">
      <alignment/>
    </xf>
    <xf numFmtId="0" fontId="0" fillId="2" borderId="0" xfId="0" applyFill="1" applyAlignment="1">
      <alignment/>
    </xf>
    <xf numFmtId="0" fontId="3" fillId="3" borderId="0" xfId="0" applyFont="1" applyFill="1" applyAlignment="1" quotePrefix="1">
      <alignment/>
    </xf>
    <xf numFmtId="0" fontId="0" fillId="3" borderId="0" xfId="0" applyFill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19" applyFont="1">
      <alignment/>
      <protection/>
    </xf>
    <xf numFmtId="0" fontId="6" fillId="0" borderId="0" xfId="19">
      <alignment/>
      <protection/>
    </xf>
    <xf numFmtId="0" fontId="6" fillId="0" borderId="0" xfId="19" applyAlignment="1">
      <alignment horizontal="right"/>
      <protection/>
    </xf>
    <xf numFmtId="164" fontId="6" fillId="0" borderId="0" xfId="19" applyNumberFormat="1">
      <alignment/>
      <protection/>
    </xf>
    <xf numFmtId="0" fontId="7" fillId="0" borderId="0" xfId="19" applyFont="1">
      <alignment/>
      <protection/>
    </xf>
    <xf numFmtId="9" fontId="7" fillId="4" borderId="11" xfId="19" applyNumberFormat="1" applyFont="1" applyFill="1" applyBorder="1" applyProtection="1">
      <alignment/>
      <protection locked="0"/>
    </xf>
    <xf numFmtId="0" fontId="11" fillId="0" borderId="0" xfId="19" applyFont="1" applyAlignment="1">
      <alignment horizontal="center"/>
      <protection/>
    </xf>
    <xf numFmtId="165" fontId="6" fillId="0" borderId="0" xfId="19" applyNumberFormat="1">
      <alignment/>
      <protection/>
    </xf>
    <xf numFmtId="166" fontId="6" fillId="0" borderId="0" xfId="19" applyNumberFormat="1">
      <alignment/>
      <protection/>
    </xf>
    <xf numFmtId="0" fontId="6" fillId="0" borderId="0" xfId="0" applyFont="1" applyAlignment="1">
      <alignment/>
    </xf>
    <xf numFmtId="0" fontId="9" fillId="0" borderId="9" xfId="19" applyFont="1" applyBorder="1" applyAlignment="1">
      <alignment horizontal="right"/>
      <protection/>
    </xf>
    <xf numFmtId="0" fontId="7" fillId="5" borderId="10" xfId="19" applyFont="1" applyFill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1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11" xfId="0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rrel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/>
              <a:t>Illustration of Correlation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575"/>
          <c:w val="0.92375"/>
          <c:h val="0.7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demoGraph!$B$7:$B$56</c:f>
              <c:numCache/>
            </c:numRef>
          </c:xVal>
          <c:yVal>
            <c:numRef>
              <c:f>demoGraph!$D$7:$D$56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demoGraph!$F$7:$F$67</c:f>
              <c:numCache/>
            </c:numRef>
          </c:xVal>
          <c:yVal>
            <c:numRef>
              <c:f>demoGraph!$G$7:$G$67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demoGraph!$F$7:$F$67</c:f>
              <c:numCache/>
            </c:numRef>
          </c:xVal>
          <c:yVal>
            <c:numRef>
              <c:f>demoGraph!$H$7:$H$67</c:f>
              <c:numCache/>
            </c:numRef>
          </c:yVal>
          <c:smooth val="0"/>
        </c:ser>
        <c:axId val="8004799"/>
        <c:axId val="4934328"/>
      </c:scatterChart>
      <c:val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51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4934328"/>
        <c:crosses val="autoZero"/>
        <c:crossBetween val="midCat"/>
        <c:dispUnits/>
        <c:majorUnit val="1"/>
      </c:valAx>
      <c:valAx>
        <c:axId val="4934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800479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57150</xdr:rowOff>
    </xdr:from>
    <xdr:to>
      <xdr:col>6</xdr:col>
      <xdr:colOff>247650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47625" y="1219200"/>
        <a:ext cx="41719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D8" sqref="D8"/>
    </sheetView>
  </sheetViews>
  <sheetFormatPr defaultColWidth="9.140625" defaultRowHeight="12.75"/>
  <cols>
    <col min="2" max="6" width="6.7109375" style="0" customWidth="1"/>
  </cols>
  <sheetData>
    <row r="1" spans="2:7" s="31" customFormat="1" ht="15">
      <c r="B1" s="32" t="s">
        <v>9</v>
      </c>
      <c r="G1" s="31" t="s">
        <v>37</v>
      </c>
    </row>
    <row r="2" s="31" customFormat="1" ht="15">
      <c r="B2" s="32"/>
    </row>
    <row r="3" spans="1:2" s="31" customFormat="1" ht="15">
      <c r="A3" s="31" t="s">
        <v>38</v>
      </c>
      <c r="B3" s="32"/>
    </row>
    <row r="4" spans="1:2" s="31" customFormat="1" ht="15">
      <c r="A4" s="31" t="s">
        <v>39</v>
      </c>
      <c r="B4" s="32"/>
    </row>
    <row r="5" spans="1:2" s="31" customFormat="1" ht="15">
      <c r="A5" s="31" t="s">
        <v>34</v>
      </c>
      <c r="B5" s="32"/>
    </row>
    <row r="6" spans="7:9" s="31" customFormat="1" ht="15">
      <c r="G6" s="32" t="s">
        <v>10</v>
      </c>
      <c r="I6" s="31" t="s">
        <v>33</v>
      </c>
    </row>
    <row r="7" spans="1:11" ht="15.75">
      <c r="A7" t="s">
        <v>0</v>
      </c>
      <c r="B7" s="1" t="str">
        <f>CONCATENATE("y = ",B22)</f>
        <v>y = 1</v>
      </c>
      <c r="C7" s="1" t="str">
        <f>CONCATENATE("y = ",C22)</f>
        <v>y = 2</v>
      </c>
      <c r="D7" s="1" t="str">
        <f>CONCATENATE("y = ",D22)</f>
        <v>y = 3</v>
      </c>
      <c r="E7" s="1" t="str">
        <f>CONCATENATE("y = ",E22)</f>
        <v>y = 4</v>
      </c>
      <c r="F7" s="1" t="str">
        <f>CONCATENATE("y = ",F22)</f>
        <v>y = 5</v>
      </c>
      <c r="G7" s="36" t="s">
        <v>16</v>
      </c>
      <c r="J7" s="36" t="s">
        <v>19</v>
      </c>
      <c r="K7" s="36" t="s">
        <v>20</v>
      </c>
    </row>
    <row r="8" spans="1:11" ht="12.75">
      <c r="A8" s="1" t="str">
        <f>CONCATENATE("x = ",A23)</f>
        <v>x = 0</v>
      </c>
      <c r="B8" s="40"/>
      <c r="C8" s="40"/>
      <c r="D8" s="40">
        <v>0.3</v>
      </c>
      <c r="E8" s="40">
        <v>0.1</v>
      </c>
      <c r="F8" s="40">
        <v>0.2</v>
      </c>
      <c r="G8">
        <f>SUM(B8:F8)</f>
        <v>0.6000000000000001</v>
      </c>
      <c r="J8">
        <f>A23*G8</f>
        <v>0</v>
      </c>
      <c r="K8">
        <f>A23*A23*G8</f>
        <v>0</v>
      </c>
    </row>
    <row r="9" spans="1:11" ht="12.75">
      <c r="A9" s="1" t="str">
        <f>CONCATENATE("x = ",A24)</f>
        <v>x = 1</v>
      </c>
      <c r="B9" s="40"/>
      <c r="C9" s="40"/>
      <c r="D9" s="40">
        <v>0.2</v>
      </c>
      <c r="E9" s="40">
        <v>0.05</v>
      </c>
      <c r="F9" s="40">
        <v>0.15</v>
      </c>
      <c r="G9">
        <f>SUM(B9:F9)</f>
        <v>0.4</v>
      </c>
      <c r="J9">
        <f>A24*G9</f>
        <v>0.4</v>
      </c>
      <c r="K9">
        <f>A24*A24*G9</f>
        <v>0.4</v>
      </c>
    </row>
    <row r="10" spans="1:11" ht="12.75">
      <c r="A10" s="1" t="str">
        <f>CONCATENATE("x = ",A25)</f>
        <v>x = 2</v>
      </c>
      <c r="B10" s="40"/>
      <c r="C10" s="40"/>
      <c r="D10" s="40"/>
      <c r="E10" s="40"/>
      <c r="F10" s="40"/>
      <c r="G10">
        <f>SUM(B10:F10)</f>
        <v>0</v>
      </c>
      <c r="J10">
        <f>A25*G10</f>
        <v>0</v>
      </c>
      <c r="K10">
        <f>A25*A25*G10</f>
        <v>0</v>
      </c>
    </row>
    <row r="11" spans="1:11" ht="12.75">
      <c r="A11" s="1" t="str">
        <f>CONCATENATE("x = ",A26)</f>
        <v>x = 3</v>
      </c>
      <c r="B11" s="40"/>
      <c r="C11" s="40"/>
      <c r="D11" s="40"/>
      <c r="E11" s="40"/>
      <c r="F11" s="40"/>
      <c r="G11">
        <f>SUM(B11:F11)</f>
        <v>0</v>
      </c>
      <c r="J11">
        <f>A26*G11</f>
        <v>0</v>
      </c>
      <c r="K11">
        <f>A26*A26*G11</f>
        <v>0</v>
      </c>
    </row>
    <row r="12" spans="1:11" ht="12.75">
      <c r="A12" s="1" t="str">
        <f>CONCATENATE("x = ",A27)</f>
        <v>x = 4</v>
      </c>
      <c r="B12" s="40"/>
      <c r="C12" s="40"/>
      <c r="D12" s="40"/>
      <c r="E12" s="40"/>
      <c r="F12" s="40"/>
      <c r="G12">
        <f>SUM(B12:F12)</f>
        <v>0</v>
      </c>
      <c r="J12">
        <f>A27*G12</f>
        <v>0</v>
      </c>
      <c r="K12">
        <f>A27*A27*G12</f>
        <v>0</v>
      </c>
    </row>
    <row r="13" s="31" customFormat="1" ht="15">
      <c r="A13" s="32" t="s">
        <v>10</v>
      </c>
    </row>
    <row r="14" spans="1:10" ht="15.75">
      <c r="A14" s="37" t="s">
        <v>15</v>
      </c>
      <c r="B14">
        <f aca="true" t="shared" si="0" ref="B14:G14">SUM(B8:B12)</f>
        <v>0</v>
      </c>
      <c r="C14">
        <f t="shared" si="0"/>
        <v>0</v>
      </c>
      <c r="D14">
        <f t="shared" si="0"/>
        <v>0.5</v>
      </c>
      <c r="E14">
        <f t="shared" si="0"/>
        <v>0.15000000000000002</v>
      </c>
      <c r="F14">
        <f t="shared" si="0"/>
        <v>0.35</v>
      </c>
      <c r="G14" s="33">
        <f t="shared" si="0"/>
        <v>1</v>
      </c>
      <c r="I14" s="35" t="s">
        <v>4</v>
      </c>
      <c r="J14" s="18">
        <f>SUM(J8:J12)</f>
        <v>0.4</v>
      </c>
    </row>
    <row r="15" spans="1:11" ht="15">
      <c r="A15" s="31" t="s">
        <v>11</v>
      </c>
      <c r="J15" s="34" t="s">
        <v>35</v>
      </c>
      <c r="K15">
        <f>SUM(K8:K12)</f>
        <v>0.4</v>
      </c>
    </row>
    <row r="16" spans="1:8" ht="15.75">
      <c r="A16" s="37" t="s">
        <v>17</v>
      </c>
      <c r="B16">
        <f>B22*B14</f>
        <v>0</v>
      </c>
      <c r="C16">
        <f>C22*C14</f>
        <v>0</v>
      </c>
      <c r="D16">
        <f>D22*D14</f>
        <v>1.5</v>
      </c>
      <c r="E16">
        <f>E22*E14</f>
        <v>0.6000000000000001</v>
      </c>
      <c r="F16">
        <f>F22*F14</f>
        <v>1.75</v>
      </c>
      <c r="G16" s="35" t="s">
        <v>3</v>
      </c>
      <c r="H16" s="18">
        <f>SUM(B16:F16)</f>
        <v>3.85</v>
      </c>
    </row>
    <row r="17" spans="1:8" ht="15.75">
      <c r="A17" s="37" t="s">
        <v>18</v>
      </c>
      <c r="B17">
        <f>B22*B22*B14</f>
        <v>0</v>
      </c>
      <c r="C17">
        <f>C22*C22*C14</f>
        <v>0</v>
      </c>
      <c r="D17">
        <f>D22*D22*D14</f>
        <v>4.5</v>
      </c>
      <c r="E17">
        <f>E22*E22*E14</f>
        <v>2.4000000000000004</v>
      </c>
      <c r="F17">
        <f>F22*F22*F14</f>
        <v>8.75</v>
      </c>
      <c r="G17" s="34" t="s">
        <v>36</v>
      </c>
      <c r="H17">
        <f>SUM(B17:F17)</f>
        <v>15.65</v>
      </c>
    </row>
    <row r="18" spans="7:11" ht="12.75">
      <c r="G18" s="35" t="s">
        <v>6</v>
      </c>
      <c r="H18" s="18">
        <f>H17-(H16*H16)</f>
        <v>0.8274999999999988</v>
      </c>
      <c r="J18" s="35" t="s">
        <v>5</v>
      </c>
      <c r="K18" s="18">
        <f>K15-(J14*J14)</f>
        <v>0.24</v>
      </c>
    </row>
    <row r="20" s="31" customFormat="1" ht="15">
      <c r="A20" s="32" t="s">
        <v>12</v>
      </c>
    </row>
    <row r="22" spans="1:7" ht="12.75">
      <c r="A22" t="s">
        <v>21</v>
      </c>
      <c r="B22" s="40">
        <v>1</v>
      </c>
      <c r="C22" s="40">
        <v>2</v>
      </c>
      <c r="D22" s="40">
        <v>3</v>
      </c>
      <c r="E22" s="40">
        <v>4</v>
      </c>
      <c r="F22" s="40">
        <v>5</v>
      </c>
      <c r="G22" t="s">
        <v>1</v>
      </c>
    </row>
    <row r="23" spans="1:7" ht="12.75">
      <c r="A23" s="40">
        <v>0</v>
      </c>
      <c r="B23" s="2">
        <f aca="true" t="shared" si="1" ref="B23:F25">$A23*B$22*B8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4">
        <f t="shared" si="1"/>
        <v>0</v>
      </c>
      <c r="G23">
        <f>SUM(B23:F23)</f>
        <v>0</v>
      </c>
    </row>
    <row r="24" spans="1:7" ht="12.75">
      <c r="A24" s="40">
        <v>1</v>
      </c>
      <c r="B24" s="5">
        <f t="shared" si="1"/>
        <v>0</v>
      </c>
      <c r="C24" s="6">
        <f t="shared" si="1"/>
        <v>0</v>
      </c>
      <c r="D24" s="6">
        <f t="shared" si="1"/>
        <v>0.6000000000000001</v>
      </c>
      <c r="E24" s="6">
        <f t="shared" si="1"/>
        <v>0.2</v>
      </c>
      <c r="F24" s="7">
        <f t="shared" si="1"/>
        <v>0.75</v>
      </c>
      <c r="G24">
        <f>SUM(B24:F24)</f>
        <v>1.55</v>
      </c>
    </row>
    <row r="25" spans="1:7" ht="12.75">
      <c r="A25" s="40">
        <v>2</v>
      </c>
      <c r="B25" s="5">
        <f t="shared" si="1"/>
        <v>0</v>
      </c>
      <c r="C25" s="6">
        <f t="shared" si="1"/>
        <v>0</v>
      </c>
      <c r="D25" s="6">
        <f t="shared" si="1"/>
        <v>0</v>
      </c>
      <c r="E25" s="6">
        <f t="shared" si="1"/>
        <v>0</v>
      </c>
      <c r="F25" s="7">
        <f t="shared" si="1"/>
        <v>0</v>
      </c>
      <c r="G25">
        <f>SUM(B25:F25)</f>
        <v>0</v>
      </c>
    </row>
    <row r="26" spans="1:7" ht="12.75">
      <c r="A26" s="40">
        <v>3</v>
      </c>
      <c r="B26" s="5">
        <f aca="true" t="shared" si="2" ref="B26:F27">$A26*B$22*B11</f>
        <v>0</v>
      </c>
      <c r="C26" s="6">
        <f t="shared" si="2"/>
        <v>0</v>
      </c>
      <c r="D26" s="6">
        <f t="shared" si="2"/>
        <v>0</v>
      </c>
      <c r="E26" s="6">
        <f t="shared" si="2"/>
        <v>0</v>
      </c>
      <c r="F26" s="7">
        <f t="shared" si="2"/>
        <v>0</v>
      </c>
      <c r="G26">
        <f>SUM(B26:F26)</f>
        <v>0</v>
      </c>
    </row>
    <row r="27" spans="1:7" ht="12.75">
      <c r="A27" s="40">
        <v>4</v>
      </c>
      <c r="B27" s="8">
        <f t="shared" si="2"/>
        <v>0</v>
      </c>
      <c r="C27" s="9">
        <f t="shared" si="2"/>
        <v>0</v>
      </c>
      <c r="D27" s="9">
        <f t="shared" si="2"/>
        <v>0</v>
      </c>
      <c r="E27" s="9">
        <f t="shared" si="2"/>
        <v>0</v>
      </c>
      <c r="F27" s="10">
        <f t="shared" si="2"/>
        <v>0</v>
      </c>
      <c r="G27">
        <f>SUM(B27:F27)</f>
        <v>0</v>
      </c>
    </row>
    <row r="29" spans="6:7" ht="12.75">
      <c r="F29" s="17" t="s">
        <v>2</v>
      </c>
      <c r="G29" s="18">
        <f>SUM(G23:G27)</f>
        <v>1.55</v>
      </c>
    </row>
    <row r="31" spans="3:8" ht="12.75">
      <c r="C31" s="38" t="s">
        <v>7</v>
      </c>
      <c r="D31" s="38"/>
      <c r="E31" s="11">
        <f>G29-(J14*H16)</f>
        <v>0.010000000000000009</v>
      </c>
      <c r="G31" s="13" t="s">
        <v>13</v>
      </c>
      <c r="H31" s="14"/>
    </row>
    <row r="32" spans="3:8" ht="12.75">
      <c r="C32" s="39" t="s">
        <v>8</v>
      </c>
      <c r="D32" s="39"/>
      <c r="E32" s="12">
        <f>E31/SQRT(K18*H18)</f>
        <v>0.022439355443260048</v>
      </c>
      <c r="G32" s="15" t="s">
        <v>14</v>
      </c>
      <c r="H32" s="16"/>
    </row>
    <row r="34" ht="15.75">
      <c r="A34" s="28" t="s">
        <v>31</v>
      </c>
    </row>
  </sheetData>
  <sheetProtection sheet="1" objects="1" scenarios="1"/>
  <mergeCells count="2">
    <mergeCell ref="C31:D31"/>
    <mergeCell ref="C32:D32"/>
  </mergeCells>
  <printOptions gridLines="1"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r:id="rId1"/>
  <headerFooter alignWithMargins="0">
    <oddHeader>&amp;L&amp;"Times New Roman,Regular"ENGI 3423&amp;C&amp;"Times New Roman,Regular"&amp;12Joint p.m.f. demonstration:
Finding the &amp;"Times New Roman,Bold"correlation coefficient&amp;R&amp;"Lincoln,Bold"&amp;14Dr. G.H. George</oddHeader>
    <oddFooter>&amp;L&amp;F - &amp;A&amp;R&amp;"Times New Roman,Regular"&amp;12&amp;D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pane ySplit="5" topLeftCell="BM6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9.7109375" style="20" customWidth="1"/>
    <col min="2" max="4" width="10.140625" style="20" bestFit="1" customWidth="1"/>
    <col min="5" max="16384" width="9.7109375" style="20" customWidth="1"/>
  </cols>
  <sheetData>
    <row r="1" ht="15.75">
      <c r="A1" s="19" t="s">
        <v>32</v>
      </c>
    </row>
    <row r="2" spans="2:3" ht="15.75">
      <c r="B2" s="29" t="s">
        <v>22</v>
      </c>
      <c r="C2" s="30">
        <f>pmf!E32</f>
        <v>0.022439355443260048</v>
      </c>
    </row>
    <row r="3" spans="2:7" ht="15.75">
      <c r="B3" s="21" t="s">
        <v>28</v>
      </c>
      <c r="C3" s="20">
        <f>SQRT(1-C2*C2)</f>
        <v>0.9997482059635271</v>
      </c>
      <c r="G3" s="23" t="s">
        <v>23</v>
      </c>
    </row>
    <row r="4" spans="6:7" ht="15.75">
      <c r="F4" s="21" t="s">
        <v>24</v>
      </c>
      <c r="G4" s="24">
        <v>0.95</v>
      </c>
    </row>
    <row r="5" spans="2:8" ht="15.75">
      <c r="B5" s="25" t="s">
        <v>25</v>
      </c>
      <c r="C5" s="25" t="s">
        <v>26</v>
      </c>
      <c r="D5" s="25" t="s">
        <v>27</v>
      </c>
      <c r="F5" s="25" t="s">
        <v>25</v>
      </c>
      <c r="G5" s="25" t="s">
        <v>29</v>
      </c>
      <c r="H5" s="25" t="s">
        <v>30</v>
      </c>
    </row>
    <row r="7" spans="2:8" ht="15.75">
      <c r="B7" s="26">
        <v>-0.3002321591338841</v>
      </c>
      <c r="C7" s="26">
        <v>-1.2776831681549083</v>
      </c>
      <c r="D7" s="26">
        <f aca="true" t="shared" si="0" ref="D7:D38">C$2*B7+C$3*C7</f>
        <v>-1.2840984712869676</v>
      </c>
      <c r="F7" s="27">
        <v>-3</v>
      </c>
      <c r="G7" s="22" t="e">
        <f aca="true" t="shared" si="1" ref="G7:G38">C$2*F7-C$3*SQRT(-2*LN(1-G$4)-F7*F7)</f>
        <v>#NUM!</v>
      </c>
      <c r="H7" s="22" t="e">
        <f aca="true" t="shared" si="2" ref="H7:H38">C$2*F7+C$3*SQRT(-2*LN(1-G$4)-F7*F7)</f>
        <v>#NUM!</v>
      </c>
    </row>
    <row r="8" spans="2:8" ht="15.75">
      <c r="B8" s="26">
        <v>0.24425730771326926</v>
      </c>
      <c r="C8" s="26">
        <v>1.2764735402015503</v>
      </c>
      <c r="D8" s="26">
        <f t="shared" si="0"/>
        <v>1.281633108323804</v>
      </c>
      <c r="F8" s="27">
        <v>-2.9</v>
      </c>
      <c r="G8" s="22" t="e">
        <f t="shared" si="1"/>
        <v>#NUM!</v>
      </c>
      <c r="H8" s="22" t="e">
        <f t="shared" si="2"/>
        <v>#NUM!</v>
      </c>
    </row>
    <row r="9" spans="2:8" ht="15.75">
      <c r="B9" s="26">
        <v>1.1983502190560102</v>
      </c>
      <c r="C9" s="26">
        <v>1.733133103698492</v>
      </c>
      <c r="D9" s="26">
        <f t="shared" si="0"/>
        <v>1.7595869176294734</v>
      </c>
      <c r="F9" s="27">
        <v>-2.8</v>
      </c>
      <c r="G9" s="22" t="e">
        <f t="shared" si="1"/>
        <v>#NUM!</v>
      </c>
      <c r="H9" s="22" t="e">
        <f t="shared" si="2"/>
        <v>#NUM!</v>
      </c>
    </row>
    <row r="10" spans="2:8" ht="15.75">
      <c r="B10" s="26">
        <v>-2.183587639592588</v>
      </c>
      <c r="C10" s="26">
        <v>-0.23418124328600243</v>
      </c>
      <c r="D10" s="26">
        <f t="shared" si="0"/>
        <v>-0.2831205770318165</v>
      </c>
      <c r="F10" s="27">
        <v>-2.7</v>
      </c>
      <c r="G10" s="22" t="e">
        <f t="shared" si="1"/>
        <v>#NUM!</v>
      </c>
      <c r="H10" s="22" t="e">
        <f t="shared" si="2"/>
        <v>#NUM!</v>
      </c>
    </row>
    <row r="11" spans="2:8" ht="15.75">
      <c r="B11" s="26">
        <v>1.0950225259875879</v>
      </c>
      <c r="C11" s="26">
        <v>-1.0867006494663656</v>
      </c>
      <c r="D11" s="26">
        <f t="shared" si="0"/>
        <v>-1.0618554250443868</v>
      </c>
      <c r="F11" s="27">
        <v>-2.6</v>
      </c>
      <c r="G11" s="22" t="e">
        <f t="shared" si="1"/>
        <v>#NUM!</v>
      </c>
      <c r="H11" s="22" t="e">
        <f t="shared" si="2"/>
        <v>#NUM!</v>
      </c>
    </row>
    <row r="12" spans="2:8" ht="15.75">
      <c r="B12" s="26">
        <v>-0.6902041604917031</v>
      </c>
      <c r="C12" s="26">
        <v>-1.690432327450253</v>
      </c>
      <c r="D12" s="26">
        <f t="shared" si="0"/>
        <v>-1.7054944231568303</v>
      </c>
      <c r="F12" s="27">
        <v>-2.5</v>
      </c>
      <c r="G12" s="22" t="e">
        <f t="shared" si="1"/>
        <v>#NUM!</v>
      </c>
      <c r="H12" s="22" t="e">
        <f t="shared" si="2"/>
        <v>#NUM!</v>
      </c>
    </row>
    <row r="13" spans="2:8" ht="15.75">
      <c r="B13" s="26">
        <v>-1.8469108908902854</v>
      </c>
      <c r="C13" s="26">
        <v>-0.9776294973562472</v>
      </c>
      <c r="D13" s="26">
        <f t="shared" si="0"/>
        <v>-1.018826826031648</v>
      </c>
      <c r="F13" s="27">
        <v>-2.4</v>
      </c>
      <c r="G13" s="22">
        <f t="shared" si="1"/>
        <v>-0.5348409383185077</v>
      </c>
      <c r="H13" s="22">
        <f t="shared" si="2"/>
        <v>0.4271320321908594</v>
      </c>
    </row>
    <row r="14" spans="2:8" ht="15.75">
      <c r="B14" s="26">
        <v>-0.77350705396384</v>
      </c>
      <c r="C14" s="26">
        <v>-2.1179312170716003</v>
      </c>
      <c r="D14" s="26">
        <f t="shared" si="0"/>
        <v>-2.1347549343432455</v>
      </c>
      <c r="F14" s="27">
        <v>-2.3</v>
      </c>
      <c r="G14" s="22">
        <f t="shared" si="1"/>
        <v>-0.8889344347710486</v>
      </c>
      <c r="H14" s="22">
        <f t="shared" si="2"/>
        <v>0.7857133997320525</v>
      </c>
    </row>
    <row r="15" spans="2:8" ht="15.75">
      <c r="B15" s="26">
        <v>-0.5679248715750873</v>
      </c>
      <c r="C15" s="26">
        <v>-0.40404756873613223</v>
      </c>
      <c r="D15" s="26">
        <f t="shared" si="0"/>
        <v>-0.4166897000262143</v>
      </c>
      <c r="F15" s="27">
        <v>-2.2</v>
      </c>
      <c r="G15" s="22">
        <f t="shared" si="1"/>
        <v>-1.122159551890039</v>
      </c>
      <c r="H15" s="22">
        <f t="shared" si="2"/>
        <v>1.0234263879396948</v>
      </c>
    </row>
    <row r="16" spans="2:8" ht="15.75">
      <c r="B16" s="26">
        <v>0.1348530531686265</v>
      </c>
      <c r="C16" s="26">
        <v>-0.3654929514596006</v>
      </c>
      <c r="D16" s="26">
        <f t="shared" si="0"/>
        <v>-0.36237490692139057</v>
      </c>
      <c r="F16" s="27">
        <v>-2.1</v>
      </c>
      <c r="G16" s="22">
        <f t="shared" si="1"/>
        <v>-1.3043689392030682</v>
      </c>
      <c r="H16" s="22">
        <f t="shared" si="2"/>
        <v>1.210123646341376</v>
      </c>
    </row>
    <row r="17" spans="2:8" ht="15.75">
      <c r="B17" s="26">
        <v>-0.3269906301284209</v>
      </c>
      <c r="C17" s="26">
        <v>-0.3702405138028553</v>
      </c>
      <c r="D17" s="26">
        <f t="shared" si="0"/>
        <v>-0.37748474842548624</v>
      </c>
      <c r="F17" s="27">
        <v>-2</v>
      </c>
      <c r="G17" s="22">
        <f t="shared" si="1"/>
        <v>-1.4557159784598166</v>
      </c>
      <c r="H17" s="22">
        <f t="shared" si="2"/>
        <v>1.3659585566867765</v>
      </c>
    </row>
    <row r="18" spans="2:8" ht="15.75">
      <c r="B18" s="26">
        <v>1.3426415534922853</v>
      </c>
      <c r="C18" s="26">
        <v>-0.0852844550536247</v>
      </c>
      <c r="D18" s="26">
        <f t="shared" si="0"/>
        <v>-0.055134969884734125</v>
      </c>
      <c r="F18" s="27">
        <v>-1.9</v>
      </c>
      <c r="G18" s="22">
        <f t="shared" si="1"/>
        <v>-1.585445658422596</v>
      </c>
      <c r="H18" s="22">
        <f t="shared" si="2"/>
        <v>1.5001761077382079</v>
      </c>
    </row>
    <row r="19" spans="2:8" ht="15.75">
      <c r="B19" s="26">
        <v>-0.18615764929563738</v>
      </c>
      <c r="C19" s="26">
        <v>-0.5132073965796735</v>
      </c>
      <c r="D19" s="26">
        <f t="shared" si="0"/>
        <v>-0.5172554316787674</v>
      </c>
      <c r="F19" s="27">
        <v>-1.8</v>
      </c>
      <c r="G19" s="22">
        <f t="shared" si="1"/>
        <v>-1.6987270894235063</v>
      </c>
      <c r="H19" s="22">
        <f t="shared" si="2"/>
        <v>1.6179454098277701</v>
      </c>
    </row>
    <row r="20" spans="2:8" ht="15.75">
      <c r="B20" s="26">
        <v>1.9722119759535417</v>
      </c>
      <c r="C20" s="26">
        <v>0.8656729733047541</v>
      </c>
      <c r="D20" s="26">
        <f t="shared" si="0"/>
        <v>0.909710167550416</v>
      </c>
      <c r="F20" s="27">
        <v>-1.7</v>
      </c>
      <c r="G20" s="22">
        <f t="shared" si="1"/>
        <v>-1.7988010108818084</v>
      </c>
      <c r="H20" s="22">
        <f t="shared" si="2"/>
        <v>1.7225072023747243</v>
      </c>
    </row>
    <row r="21" spans="2:8" ht="15.75">
      <c r="B21" s="26">
        <v>2.375654730712995</v>
      </c>
      <c r="C21" s="26">
        <v>-0.6549066711158957</v>
      </c>
      <c r="D21" s="26">
        <f t="shared" si="0"/>
        <v>-0.6014336086087313</v>
      </c>
      <c r="F21" s="27">
        <v>-1.6</v>
      </c>
      <c r="G21" s="22">
        <f t="shared" si="1"/>
        <v>-1.8878578061836573</v>
      </c>
      <c r="H21" s="22">
        <f t="shared" si="2"/>
        <v>1.8160518687652252</v>
      </c>
    </row>
    <row r="22" spans="2:8" ht="15.75">
      <c r="B22" s="26">
        <v>1.6614558262517676</v>
      </c>
      <c r="C22" s="26">
        <v>-1.6123976820381358</v>
      </c>
      <c r="D22" s="26">
        <f t="shared" si="0"/>
        <v>-1.574709692078837</v>
      </c>
      <c r="F22" s="27">
        <v>-1.5</v>
      </c>
      <c r="G22" s="22">
        <f t="shared" si="1"/>
        <v>-1.9674585645011775</v>
      </c>
      <c r="H22" s="22">
        <f t="shared" si="2"/>
        <v>1.9001404981713974</v>
      </c>
    </row>
    <row r="23" spans="2:8" ht="15.75">
      <c r="B23" s="26">
        <v>0.5389483703766018</v>
      </c>
      <c r="C23" s="26">
        <v>0.9021914593176916</v>
      </c>
      <c r="D23" s="26">
        <f t="shared" si="0"/>
        <v>0.914057946936925</v>
      </c>
      <c r="F23" s="27">
        <v>-1.4</v>
      </c>
      <c r="G23" s="22">
        <f t="shared" si="1"/>
        <v>-2.0387602610743634</v>
      </c>
      <c r="H23" s="22">
        <f t="shared" si="2"/>
        <v>1.9759300658332353</v>
      </c>
    </row>
    <row r="24" spans="2:8" ht="15.75">
      <c r="B24" s="26">
        <v>1.918915586429648</v>
      </c>
      <c r="C24" s="26">
        <v>-0.08451706889900379</v>
      </c>
      <c r="D24" s="26">
        <f t="shared" si="0"/>
        <v>-0.041436559095568176</v>
      </c>
      <c r="F24" s="27">
        <v>-1.3</v>
      </c>
      <c r="G24" s="22">
        <f t="shared" si="1"/>
        <v>-2.1026461808743253</v>
      </c>
      <c r="H24" s="22">
        <f t="shared" si="2"/>
        <v>2.044303856721849</v>
      </c>
    </row>
    <row r="25" spans="2:8" ht="15.75">
      <c r="B25" s="26">
        <v>-0.5237950517766876</v>
      </c>
      <c r="C25" s="26">
        <v>0.6751383807568345</v>
      </c>
      <c r="D25" s="26">
        <f t="shared" si="0"/>
        <v>0.6632147615925281</v>
      </c>
      <c r="F25" s="27">
        <v>-1.2</v>
      </c>
      <c r="G25" s="22">
        <f t="shared" si="1"/>
        <v>-2.1598062133503273</v>
      </c>
      <c r="H25" s="22">
        <f t="shared" si="2"/>
        <v>2.105951760286503</v>
      </c>
    </row>
    <row r="26" spans="2:8" ht="15.75">
      <c r="B26" s="26">
        <v>-0.3813238436123356</v>
      </c>
      <c r="C26" s="26">
        <v>0.7576113603136037</v>
      </c>
      <c r="D26" s="26">
        <f t="shared" si="0"/>
        <v>0.7488639370253052</v>
      </c>
      <c r="F26" s="27">
        <v>-1.1</v>
      </c>
      <c r="G26" s="22">
        <f t="shared" si="1"/>
        <v>-2.210788723426019</v>
      </c>
      <c r="H26" s="22">
        <f t="shared" si="2"/>
        <v>2.161422141450847</v>
      </c>
    </row>
    <row r="27" spans="2:8" ht="15.75">
      <c r="B27" s="26">
        <v>-1.4441866369452327</v>
      </c>
      <c r="C27" s="26">
        <v>-0.8472375156998169</v>
      </c>
      <c r="D27" s="26">
        <f t="shared" si="0"/>
        <v>-0.879430803618708</v>
      </c>
      <c r="F27" s="27">
        <v>-1</v>
      </c>
      <c r="G27" s="22">
        <f t="shared" si="1"/>
        <v>-2.2560353846203265</v>
      </c>
      <c r="H27" s="22">
        <f t="shared" si="2"/>
        <v>2.2111566737338064</v>
      </c>
    </row>
    <row r="28" spans="2:8" ht="15.75">
      <c r="B28" s="26">
        <v>-1.5215709936455823</v>
      </c>
      <c r="C28" s="26">
        <v>-0.3628770173236262</v>
      </c>
      <c r="D28" s="26">
        <f t="shared" si="0"/>
        <v>-0.39692871941325863</v>
      </c>
      <c r="F28" s="27">
        <v>-0.9</v>
      </c>
      <c r="G28" s="22">
        <f t="shared" si="1"/>
        <v>-2.2959053205382367</v>
      </c>
      <c r="H28" s="22">
        <f t="shared" si="2"/>
        <v>2.2555144807403686</v>
      </c>
    </row>
    <row r="29" spans="2:8" ht="15.75">
      <c r="B29" s="26">
        <v>-0.032479192668688484</v>
      </c>
      <c r="C29" s="26">
        <v>0.028117028705310076</v>
      </c>
      <c r="D29" s="26">
        <f t="shared" si="0"/>
        <v>0.027381136856355914</v>
      </c>
      <c r="F29" s="27">
        <v>-0.8</v>
      </c>
      <c r="G29" s="22">
        <f t="shared" si="1"/>
        <v>-2.3306922723966625</v>
      </c>
      <c r="H29" s="22">
        <f t="shared" si="2"/>
        <v>2.2947893036874465</v>
      </c>
    </row>
    <row r="30" spans="2:8" ht="15.75">
      <c r="B30" s="26">
        <v>-0.3227160050300881</v>
      </c>
      <c r="C30" s="26">
        <v>2.194501576013863</v>
      </c>
      <c r="D30" s="26">
        <f t="shared" si="0"/>
        <v>2.1867074744598933</v>
      </c>
      <c r="F30" s="27">
        <v>-0.7</v>
      </c>
      <c r="G30" s="22">
        <f t="shared" si="1"/>
        <v>-2.3606370624572226</v>
      </c>
      <c r="H30" s="22">
        <f t="shared" si="2"/>
        <v>2.3292219648366586</v>
      </c>
    </row>
    <row r="31" spans="2:8" ht="15.75">
      <c r="B31" s="26">
        <v>-1.7424827092327178</v>
      </c>
      <c r="C31" s="26">
        <v>-0.7364769771811552</v>
      </c>
      <c r="D31" s="26">
        <f t="shared" si="0"/>
        <v>-0.7753917255365091</v>
      </c>
      <c r="F31" s="27">
        <v>-0.6</v>
      </c>
      <c r="G31" s="22">
        <f t="shared" si="1"/>
        <v>-2.3859367881965023</v>
      </c>
      <c r="H31" s="22">
        <f t="shared" si="2"/>
        <v>2.3590095616645903</v>
      </c>
    </row>
    <row r="32" spans="2:8" ht="15.75">
      <c r="B32" s="26">
        <v>-2.5775807444006205</v>
      </c>
      <c r="C32" s="26">
        <v>1.447670001653023</v>
      </c>
      <c r="D32" s="26">
        <f t="shared" si="0"/>
        <v>1.3894662364725177</v>
      </c>
      <c r="F32" s="27">
        <v>-0.5</v>
      </c>
      <c r="G32" s="22">
        <f t="shared" si="1"/>
        <v>-2.4067516808580995</v>
      </c>
      <c r="H32" s="22">
        <f t="shared" si="2"/>
        <v>2.3843123254148395</v>
      </c>
    </row>
    <row r="33" spans="2:8" ht="15.75">
      <c r="B33" s="26">
        <v>-1.279763637285214</v>
      </c>
      <c r="C33" s="26">
        <v>-0.6535799457196845</v>
      </c>
      <c r="D33" s="26">
        <f t="shared" si="0"/>
        <v>-0.6821324493273963</v>
      </c>
      <c r="F33" s="27">
        <v>-0.4</v>
      </c>
      <c r="G33" s="22">
        <f t="shared" si="1"/>
        <v>-2.423210250428415</v>
      </c>
      <c r="H33" s="22">
        <f t="shared" si="2"/>
        <v>2.405258766073807</v>
      </c>
    </row>
    <row r="34" spans="2:8" ht="15.75">
      <c r="B34" s="26">
        <v>0.7577136784675531</v>
      </c>
      <c r="C34" s="26">
        <v>0.466711753688287</v>
      </c>
      <c r="D34" s="26">
        <f t="shared" si="0"/>
        <v>0.48359684500730993</v>
      </c>
      <c r="F34" s="27">
        <v>-0.3</v>
      </c>
      <c r="G34" s="22">
        <f t="shared" si="1"/>
        <v>-2.435413138982571</v>
      </c>
      <c r="H34" s="22">
        <f t="shared" si="2"/>
        <v>2.421949525716615</v>
      </c>
    </row>
    <row r="35" spans="2:8" ht="15.75">
      <c r="B35" s="26">
        <v>0.8746087587496731</v>
      </c>
      <c r="C35" s="26">
        <v>0.5957417670288123</v>
      </c>
      <c r="D35" s="26">
        <f t="shared" si="0"/>
        <v>0.615217419615969</v>
      </c>
      <c r="F35" s="27">
        <v>-0.2</v>
      </c>
      <c r="G35" s="22">
        <f t="shared" si="1"/>
        <v>-2.443435971780784</v>
      </c>
      <c r="H35" s="22">
        <f t="shared" si="2"/>
        <v>2.43446022960348</v>
      </c>
    </row>
    <row r="36" spans="2:8" ht="15.75">
      <c r="B36" s="26">
        <v>-1.371849975839723</v>
      </c>
      <c r="C36" s="26">
        <v>-1.1157385415572207</v>
      </c>
      <c r="D36" s="26">
        <f t="shared" si="0"/>
        <v>-1.146241034468889</v>
      </c>
      <c r="F36" s="27">
        <v>-0.09999999999999964</v>
      </c>
      <c r="G36" s="22">
        <f t="shared" si="1"/>
        <v>-2.4473314047628767</v>
      </c>
      <c r="H36" s="22">
        <f t="shared" si="2"/>
        <v>2.4428435336742247</v>
      </c>
    </row>
    <row r="37" spans="2:8" ht="15.75">
      <c r="B37" s="26">
        <v>0.6939944796613418</v>
      </c>
      <c r="C37" s="26">
        <v>0.322636424243683</v>
      </c>
      <c r="D37" s="26">
        <f t="shared" si="0"/>
        <v>0.3381279751208906</v>
      </c>
      <c r="F37" s="27">
        <v>0</v>
      </c>
      <c r="G37" s="22">
        <f t="shared" si="1"/>
        <v>-2.447130502626055</v>
      </c>
      <c r="H37" s="22">
        <f t="shared" si="2"/>
        <v>2.447130502626055</v>
      </c>
    </row>
    <row r="38" spans="2:8" ht="15.75">
      <c r="B38" s="26">
        <v>-0.9398377187608276</v>
      </c>
      <c r="C38" s="26">
        <v>-0.240947883867193</v>
      </c>
      <c r="D38" s="26">
        <f t="shared" si="0"/>
        <v>-0.2619765672571914</v>
      </c>
      <c r="F38" s="27">
        <v>0.1</v>
      </c>
      <c r="G38" s="22">
        <f t="shared" si="1"/>
        <v>-2.4428435336742247</v>
      </c>
      <c r="H38" s="22">
        <f t="shared" si="2"/>
        <v>2.4473314047628767</v>
      </c>
    </row>
    <row r="39" spans="2:8" ht="15.75">
      <c r="B39" s="26">
        <v>0.13153567124390975</v>
      </c>
      <c r="C39" s="26">
        <v>0.5577976480708458</v>
      </c>
      <c r="D39" s="26">
        <f aca="true" t="shared" si="3" ref="D39:D56">C$2*B39+C$3*C39</f>
        <v>0.5606087736300127</v>
      </c>
      <c r="F39" s="27">
        <v>0.2</v>
      </c>
      <c r="G39" s="22">
        <f aca="true" t="shared" si="4" ref="G39:G67">C$2*F39-C$3*SQRT(-2*LN(1-G$4)-F39*F39)</f>
        <v>-2.43446022960348</v>
      </c>
      <c r="H39" s="22">
        <f aca="true" t="shared" si="5" ref="H39:H67">C$2*F39+C$3*SQRT(-2*LN(1-G$4)-F39*F39)</f>
        <v>2.443435971780784</v>
      </c>
    </row>
    <row r="40" spans="2:8" ht="15.75">
      <c r="B40" s="26">
        <v>0.1387149950460298</v>
      </c>
      <c r="C40" s="26">
        <v>-0.9109612619795371</v>
      </c>
      <c r="D40" s="26">
        <f t="shared" si="3"/>
        <v>-0.9076192122871649</v>
      </c>
      <c r="F40" s="27">
        <v>0.3</v>
      </c>
      <c r="G40" s="22">
        <f t="shared" si="4"/>
        <v>-2.421949525716615</v>
      </c>
      <c r="H40" s="22">
        <f t="shared" si="5"/>
        <v>2.435413138982571</v>
      </c>
    </row>
    <row r="41" spans="2:8" ht="15.75">
      <c r="B41" s="26">
        <v>1.8848459149012342</v>
      </c>
      <c r="C41" s="26">
        <v>0.4871981218457222</v>
      </c>
      <c r="D41" s="26">
        <f t="shared" si="3"/>
        <v>0.5293701757043061</v>
      </c>
      <c r="F41" s="27">
        <v>0.4</v>
      </c>
      <c r="G41" s="22">
        <f t="shared" si="4"/>
        <v>-2.405258766073807</v>
      </c>
      <c r="H41" s="22">
        <f t="shared" si="5"/>
        <v>2.423210250428415</v>
      </c>
    </row>
    <row r="42" spans="2:8" ht="15.75">
      <c r="B42" s="26">
        <v>0.07223889042506926</v>
      </c>
      <c r="C42" s="26">
        <v>0.8298411557916552</v>
      </c>
      <c r="D42" s="26">
        <f t="shared" si="3"/>
        <v>0.8312532008764818</v>
      </c>
      <c r="F42" s="27">
        <v>0.5</v>
      </c>
      <c r="G42" s="22">
        <f t="shared" si="4"/>
        <v>-2.3843123254148395</v>
      </c>
      <c r="H42" s="22">
        <f t="shared" si="5"/>
        <v>2.4067516808580995</v>
      </c>
    </row>
    <row r="43" spans="2:8" ht="15.75">
      <c r="B43" s="26">
        <v>0.8620077096566092</v>
      </c>
      <c r="C43" s="26">
        <v>-0.6365314675349509</v>
      </c>
      <c r="D43" s="26">
        <f t="shared" si="3"/>
        <v>-0.6170282953155831</v>
      </c>
      <c r="F43" s="27">
        <v>0.6</v>
      </c>
      <c r="G43" s="22">
        <f t="shared" si="4"/>
        <v>-2.3590095616645903</v>
      </c>
      <c r="H43" s="22">
        <f t="shared" si="5"/>
        <v>2.3859367881965023</v>
      </c>
    </row>
    <row r="44" spans="2:8" ht="15.75">
      <c r="B44" s="26">
        <v>-0.9231916919816285</v>
      </c>
      <c r="C44" s="26">
        <v>1.1111887943116017</v>
      </c>
      <c r="D44" s="26">
        <f t="shared" si="3"/>
        <v>1.090193177081158</v>
      </c>
      <c r="F44" s="27">
        <v>0.7</v>
      </c>
      <c r="G44" s="22">
        <f t="shared" si="4"/>
        <v>-2.3292219648366586</v>
      </c>
      <c r="H44" s="22">
        <f t="shared" si="5"/>
        <v>2.3606370624572226</v>
      </c>
    </row>
    <row r="45" spans="2:8" ht="15.75">
      <c r="B45" s="26">
        <v>-1.201178747578524</v>
      </c>
      <c r="C45" s="26">
        <v>-1.5588921087328345</v>
      </c>
      <c r="D45" s="26">
        <f t="shared" si="3"/>
        <v>-1.5854532658641554</v>
      </c>
      <c r="F45" s="27">
        <v>0.8</v>
      </c>
      <c r="G45" s="22">
        <f t="shared" si="4"/>
        <v>-2.2947893036874465</v>
      </c>
      <c r="H45" s="22">
        <f t="shared" si="5"/>
        <v>2.3306922723966625</v>
      </c>
    </row>
    <row r="46" spans="2:8" ht="15.75">
      <c r="B46" s="26">
        <v>0.7113249012036249</v>
      </c>
      <c r="C46" s="26">
        <v>0.6384061634889804</v>
      </c>
      <c r="D46" s="26">
        <f t="shared" si="3"/>
        <v>0.6542070889179163</v>
      </c>
      <c r="F46" s="27">
        <v>0.9</v>
      </c>
      <c r="G46" s="22">
        <f t="shared" si="4"/>
        <v>-2.2555144807403686</v>
      </c>
      <c r="H46" s="22">
        <f t="shared" si="5"/>
        <v>2.2959053205382367</v>
      </c>
    </row>
    <row r="47" spans="2:8" ht="15.75">
      <c r="B47" s="26">
        <v>2.20568836084567</v>
      </c>
      <c r="C47" s="26">
        <v>1.4437546269618906</v>
      </c>
      <c r="D47" s="26">
        <f t="shared" si="3"/>
        <v>1.4928853232827692</v>
      </c>
      <c r="F47" s="27">
        <v>1</v>
      </c>
      <c r="G47" s="22">
        <f t="shared" si="4"/>
        <v>-2.2111566737338064</v>
      </c>
      <c r="H47" s="22">
        <f t="shared" si="5"/>
        <v>2.2560353846203265</v>
      </c>
    </row>
    <row r="48" spans="2:8" ht="15.75">
      <c r="B48" s="26">
        <v>1.3039039004070219</v>
      </c>
      <c r="C48" s="26">
        <v>0.1129603788285749</v>
      </c>
      <c r="D48" s="26">
        <f t="shared" si="3"/>
        <v>0.14219069916391447</v>
      </c>
      <c r="F48" s="27">
        <v>1.1</v>
      </c>
      <c r="G48" s="22">
        <f t="shared" si="4"/>
        <v>-2.161422141450847</v>
      </c>
      <c r="H48" s="22">
        <f t="shared" si="5"/>
        <v>2.210788723426019</v>
      </c>
    </row>
    <row r="49" spans="2:8" ht="15.75">
      <c r="B49" s="26">
        <v>0.001950866135302931</v>
      </c>
      <c r="C49" s="26">
        <v>0.45370143197942525</v>
      </c>
      <c r="D49" s="26">
        <f t="shared" si="3"/>
        <v>0.4536309688431459</v>
      </c>
      <c r="F49" s="27">
        <v>1.2</v>
      </c>
      <c r="G49" s="22">
        <f t="shared" si="4"/>
        <v>-2.105951760286503</v>
      </c>
      <c r="H49" s="22">
        <f t="shared" si="5"/>
        <v>2.1598062133503273</v>
      </c>
    </row>
    <row r="50" spans="2:8" ht="15.75">
      <c r="B50" s="26">
        <v>-0.025514736989862286</v>
      </c>
      <c r="C50" s="26">
        <v>-1.0546750672801863</v>
      </c>
      <c r="D50" s="26">
        <f t="shared" si="3"/>
        <v>-1.0549820406401853</v>
      </c>
      <c r="F50" s="27">
        <v>1.3</v>
      </c>
      <c r="G50" s="22">
        <f t="shared" si="4"/>
        <v>-2.044303856721849</v>
      </c>
      <c r="H50" s="22">
        <f t="shared" si="5"/>
        <v>2.1026461808743253</v>
      </c>
    </row>
    <row r="51" spans="2:8" ht="15.75">
      <c r="B51" s="26">
        <v>-1.7748061509337276</v>
      </c>
      <c r="C51" s="26">
        <v>0.8283313945867121</v>
      </c>
      <c r="D51" s="26">
        <f t="shared" si="3"/>
        <v>0.7882973196176457</v>
      </c>
      <c r="F51" s="27">
        <v>1.4</v>
      </c>
      <c r="G51" s="22">
        <f t="shared" si="4"/>
        <v>-1.9759300658332353</v>
      </c>
      <c r="H51" s="22">
        <f t="shared" si="5"/>
        <v>2.0387602610743634</v>
      </c>
    </row>
    <row r="52" spans="2:8" ht="15.75">
      <c r="B52" s="26">
        <v>0.44422449718695134</v>
      </c>
      <c r="C52" s="26">
        <v>0.6179061529110186</v>
      </c>
      <c r="D52" s="26">
        <f t="shared" si="3"/>
        <v>0.6277186792155971</v>
      </c>
      <c r="F52" s="27">
        <v>1.5</v>
      </c>
      <c r="G52" s="22">
        <f t="shared" si="4"/>
        <v>-1.9001404981713974</v>
      </c>
      <c r="H52" s="22">
        <f t="shared" si="5"/>
        <v>1.9674585645011775</v>
      </c>
    </row>
    <row r="53" spans="2:8" ht="15.75">
      <c r="B53" s="26">
        <v>0.21347318579501007</v>
      </c>
      <c r="C53" s="26">
        <v>-1.0269309314026032</v>
      </c>
      <c r="D53" s="26">
        <f t="shared" si="3"/>
        <v>-1.0218821556245472</v>
      </c>
      <c r="F53" s="27">
        <v>1.6</v>
      </c>
      <c r="G53" s="22">
        <f t="shared" si="4"/>
        <v>-1.8160518687652252</v>
      </c>
      <c r="H53" s="22">
        <f t="shared" si="5"/>
        <v>1.8878578061836573</v>
      </c>
    </row>
    <row r="54" spans="2:8" ht="15.75">
      <c r="B54" s="26">
        <v>1.2381951819406822</v>
      </c>
      <c r="C54" s="26">
        <v>-0.311213170789415</v>
      </c>
      <c r="D54" s="26">
        <f t="shared" si="3"/>
        <v>-0.2833505073732394</v>
      </c>
      <c r="F54" s="27">
        <v>1.7</v>
      </c>
      <c r="G54" s="22">
        <f t="shared" si="4"/>
        <v>-1.7225072023747243</v>
      </c>
      <c r="H54" s="22">
        <f t="shared" si="5"/>
        <v>1.7988010108818084</v>
      </c>
    </row>
    <row r="55" spans="2:8" ht="15.75">
      <c r="B55" s="26">
        <v>-0.8399217676924309</v>
      </c>
      <c r="C55" s="26">
        <v>-0.8211281965486705</v>
      </c>
      <c r="D55" s="26">
        <f t="shared" si="3"/>
        <v>-0.8397687444553816</v>
      </c>
      <c r="F55" s="27">
        <v>1.8</v>
      </c>
      <c r="G55" s="22">
        <f t="shared" si="4"/>
        <v>-1.6179454098277701</v>
      </c>
      <c r="H55" s="22">
        <f t="shared" si="5"/>
        <v>1.6987270894235063</v>
      </c>
    </row>
    <row r="56" spans="2:8" ht="15.75">
      <c r="B56" s="26">
        <v>-0.4289927346690092</v>
      </c>
      <c r="C56" s="26">
        <v>-0.4533615083346376</v>
      </c>
      <c r="D56" s="26">
        <f t="shared" si="3"/>
        <v>-0.4628736750662866</v>
      </c>
      <c r="F56" s="27">
        <v>1.9</v>
      </c>
      <c r="G56" s="22">
        <f t="shared" si="4"/>
        <v>-1.5001761077382079</v>
      </c>
      <c r="H56" s="22">
        <f t="shared" si="5"/>
        <v>1.585445658422596</v>
      </c>
    </row>
    <row r="57" spans="6:8" ht="15.75">
      <c r="F57" s="27">
        <v>2</v>
      </c>
      <c r="G57" s="22">
        <f t="shared" si="4"/>
        <v>-1.3659585566867765</v>
      </c>
      <c r="H57" s="22">
        <f t="shared" si="5"/>
        <v>1.4557159784598166</v>
      </c>
    </row>
    <row r="58" spans="6:8" ht="15.75">
      <c r="F58" s="27">
        <v>2.1</v>
      </c>
      <c r="G58" s="22">
        <f t="shared" si="4"/>
        <v>-1.210123646341376</v>
      </c>
      <c r="H58" s="22">
        <f t="shared" si="5"/>
        <v>1.3043689392030682</v>
      </c>
    </row>
    <row r="59" spans="6:8" ht="15.75">
      <c r="F59" s="27">
        <v>2.2</v>
      </c>
      <c r="G59" s="22">
        <f t="shared" si="4"/>
        <v>-1.0234263879396948</v>
      </c>
      <c r="H59" s="22">
        <f t="shared" si="5"/>
        <v>1.122159551890039</v>
      </c>
    </row>
    <row r="60" spans="6:8" ht="15.75">
      <c r="F60" s="27">
        <v>2.3</v>
      </c>
      <c r="G60" s="22">
        <f t="shared" si="4"/>
        <v>-0.7857133997320525</v>
      </c>
      <c r="H60" s="22">
        <f t="shared" si="5"/>
        <v>0.8889344347710486</v>
      </c>
    </row>
    <row r="61" spans="6:8" ht="15.75">
      <c r="F61" s="27">
        <v>2.4</v>
      </c>
      <c r="G61" s="22">
        <f t="shared" si="4"/>
        <v>-0.4271320321908594</v>
      </c>
      <c r="H61" s="22">
        <f t="shared" si="5"/>
        <v>0.5348409383185077</v>
      </c>
    </row>
    <row r="62" spans="6:8" ht="15.75">
      <c r="F62" s="27">
        <v>2.5</v>
      </c>
      <c r="G62" s="22" t="e">
        <f t="shared" si="4"/>
        <v>#NUM!</v>
      </c>
      <c r="H62" s="22" t="e">
        <f t="shared" si="5"/>
        <v>#NUM!</v>
      </c>
    </row>
    <row r="63" spans="6:8" ht="15.75">
      <c r="F63" s="27">
        <v>2.6</v>
      </c>
      <c r="G63" s="22" t="e">
        <f t="shared" si="4"/>
        <v>#NUM!</v>
      </c>
      <c r="H63" s="22" t="e">
        <f t="shared" si="5"/>
        <v>#NUM!</v>
      </c>
    </row>
    <row r="64" spans="6:8" ht="15.75">
      <c r="F64" s="27">
        <v>2.7</v>
      </c>
      <c r="G64" s="22" t="e">
        <f t="shared" si="4"/>
        <v>#NUM!</v>
      </c>
      <c r="H64" s="22" t="e">
        <f t="shared" si="5"/>
        <v>#NUM!</v>
      </c>
    </row>
    <row r="65" spans="6:8" ht="15.75">
      <c r="F65" s="27">
        <v>2.8</v>
      </c>
      <c r="G65" s="22" t="e">
        <f t="shared" si="4"/>
        <v>#NUM!</v>
      </c>
      <c r="H65" s="22" t="e">
        <f t="shared" si="5"/>
        <v>#NUM!</v>
      </c>
    </row>
    <row r="66" spans="6:8" ht="15.75">
      <c r="F66" s="27">
        <v>2.9</v>
      </c>
      <c r="G66" s="22" t="e">
        <f t="shared" si="4"/>
        <v>#NUM!</v>
      </c>
      <c r="H66" s="22" t="e">
        <f t="shared" si="5"/>
        <v>#NUM!</v>
      </c>
    </row>
    <row r="67" spans="6:8" ht="15.75">
      <c r="F67" s="27">
        <v>3</v>
      </c>
      <c r="G67" s="22" t="e">
        <f t="shared" si="4"/>
        <v>#NUM!</v>
      </c>
      <c r="H67" s="22" t="e">
        <f t="shared" si="5"/>
        <v>#NUM!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2"/>
  <headerFooter alignWithMargins="0">
    <oddHeader>&amp;L&amp;"Times New Roman,Bold"&amp;12ENGI 3423  Prob. &amp;&amp; Stat.&amp;C&amp;"Times New Roman,Regular"&amp;12Joint p.m.f. demonstration:
Finding the &amp;"Times New Roman,Bold"correlation coefficient&amp;R&amp;"Lincoln,Regular"&amp;14Dr.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2007-07-05T13:20:20Z</cp:lastPrinted>
  <dcterms:created xsi:type="dcterms:W3CDTF">1997-10-10T10:39:16Z</dcterms:created>
  <dcterms:modified xsi:type="dcterms:W3CDTF">2007-07-05T13:20:23Z</dcterms:modified>
  <cp:category/>
  <cp:version/>
  <cp:contentType/>
  <cp:contentStatus/>
</cp:coreProperties>
</file>