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8310" windowHeight="9090" activeTab="0"/>
  </bookViews>
  <sheets>
    <sheet name="Table" sheetId="1" r:id="rId1"/>
    <sheet name="Graph1" sheetId="2" r:id="rId2"/>
    <sheet name="Graph2" sheetId="3" r:id="rId3"/>
  </sheets>
  <definedNames>
    <definedName name="_xlnm.Print_Area" localSheetId="0">'Table'!$A$1:$I$43</definedName>
  </definedNames>
  <calcPr fullCalcOnLoad="1"/>
</workbook>
</file>

<file path=xl/sharedStrings.xml><?xml version="1.0" encoding="utf-8"?>
<sst xmlns="http://schemas.openxmlformats.org/spreadsheetml/2006/main" count="59" uniqueCount="52">
  <si>
    <t>After</t>
  </si>
  <si>
    <t>Before</t>
  </si>
  <si>
    <t xml:space="preserve">n = </t>
  </si>
  <si>
    <t xml:space="preserve">Sum = </t>
  </si>
  <si>
    <t>Product</t>
  </si>
  <si>
    <t>Person</t>
  </si>
  <si>
    <t>i</t>
  </si>
  <si>
    <t>Calculations:</t>
  </si>
  <si>
    <t>ANOVA Table:</t>
  </si>
  <si>
    <t>R</t>
  </si>
  <si>
    <t>SS</t>
  </si>
  <si>
    <t>d.f.</t>
  </si>
  <si>
    <t>MS</t>
  </si>
  <si>
    <t>E</t>
  </si>
  <si>
    <t>T</t>
  </si>
  <si>
    <t xml:space="preserve">r = </t>
  </si>
  <si>
    <t>f</t>
  </si>
  <si>
    <t xml:space="preserve">t = </t>
  </si>
  <si>
    <t>Predicted values</t>
  </si>
  <si>
    <t>Residuals</t>
  </si>
  <si>
    <t>Decision</t>
  </si>
  <si>
    <t>slope = 0</t>
  </si>
  <si>
    <t>slope &lt;&gt; 0</t>
  </si>
  <si>
    <t xml:space="preserve">P-value = </t>
  </si>
  <si>
    <r>
      <t xml:space="preserve">Finding the line of best fit in the least squares sense,  </t>
    </r>
    <r>
      <rPr>
        <i/>
        <sz val="12"/>
        <rFont val="Times New Roman"/>
        <family val="1"/>
      </rPr>
      <t>y = b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0"/>
      </rPr>
      <t xml:space="preserve"> </t>
    </r>
    <r>
      <rPr>
        <i/>
        <sz val="12"/>
        <rFont val="Times New Roman"/>
        <family val="1"/>
      </rPr>
      <t>x + b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0"/>
      </rPr>
      <t xml:space="preserve"> .</t>
    </r>
  </si>
  <si>
    <r>
      <t>x</t>
    </r>
    <r>
      <rPr>
        <i/>
        <vertAlign val="subscript"/>
        <sz val="12"/>
        <rFont val="Times New Roman"/>
        <family val="1"/>
      </rPr>
      <t>i</t>
    </r>
  </si>
  <si>
    <r>
      <t>y</t>
    </r>
    <r>
      <rPr>
        <i/>
        <vertAlign val="subscript"/>
        <sz val="12"/>
        <rFont val="Times New Roman"/>
        <family val="1"/>
      </rPr>
      <t>i</t>
    </r>
  </si>
  <si>
    <r>
      <t>x</t>
    </r>
    <r>
      <rPr>
        <i/>
        <vertAlign val="subscript"/>
        <sz val="12"/>
        <rFont val="Times New Roman"/>
        <family val="1"/>
      </rPr>
      <t>i</t>
    </r>
    <r>
      <rPr>
        <vertAlign val="superscript"/>
        <sz val="12"/>
        <rFont val="Times New Roman"/>
        <family val="1"/>
      </rPr>
      <t>2</t>
    </r>
  </si>
  <si>
    <r>
      <t>y</t>
    </r>
    <r>
      <rPr>
        <i/>
        <vertAlign val="subscript"/>
        <sz val="12"/>
        <rFont val="Times New Roman"/>
        <family val="1"/>
      </rPr>
      <t>i</t>
    </r>
    <r>
      <rPr>
        <vertAlign val="superscript"/>
        <sz val="12"/>
        <rFont val="Times New Roman"/>
        <family val="1"/>
      </rPr>
      <t>2</t>
    </r>
  </si>
  <si>
    <r>
      <t>x</t>
    </r>
    <r>
      <rPr>
        <i/>
        <vertAlign val="subscript"/>
        <sz val="12"/>
        <rFont val="Times New Roman"/>
        <family val="1"/>
      </rPr>
      <t>i</t>
    </r>
    <r>
      <rPr>
        <i/>
        <sz val="12"/>
        <rFont val="Times New Roman"/>
        <family val="1"/>
      </rPr>
      <t>y</t>
    </r>
    <r>
      <rPr>
        <i/>
        <vertAlign val="subscript"/>
        <sz val="12"/>
        <rFont val="Times New Roman"/>
        <family val="1"/>
      </rPr>
      <t>i</t>
    </r>
  </si>
  <si>
    <r>
      <t>Sum(</t>
    </r>
    <r>
      <rPr>
        <b/>
        <i/>
        <sz val="12"/>
        <rFont val="Times New Roman"/>
        <family val="1"/>
      </rPr>
      <t>x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) = </t>
    </r>
  </si>
  <si>
    <r>
      <t>Sum(</t>
    </r>
    <r>
      <rPr>
        <b/>
        <i/>
        <sz val="12"/>
        <rFont val="Times New Roman"/>
        <family val="1"/>
      </rPr>
      <t>y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) = </t>
    </r>
  </si>
  <si>
    <r>
      <t>Sum(</t>
    </r>
    <r>
      <rPr>
        <b/>
        <i/>
        <sz val="12"/>
        <rFont val="Times New Roman"/>
        <family val="1"/>
      </rPr>
      <t>xy</t>
    </r>
    <r>
      <rPr>
        <b/>
        <sz val="12"/>
        <rFont val="Times New Roman"/>
        <family val="1"/>
      </rPr>
      <t xml:space="preserve">) = </t>
    </r>
  </si>
  <si>
    <r>
      <t>Sum(</t>
    </r>
    <r>
      <rPr>
        <b/>
        <i/>
        <sz val="12"/>
        <rFont val="Times New Roman"/>
        <family val="1"/>
      </rPr>
      <t>y</t>
    </r>
    <r>
      <rPr>
        <b/>
        <sz val="12"/>
        <rFont val="Times New Roman"/>
        <family val="1"/>
      </rPr>
      <t xml:space="preserve">) = </t>
    </r>
  </si>
  <si>
    <r>
      <t>Sum(</t>
    </r>
    <r>
      <rPr>
        <b/>
        <i/>
        <sz val="12"/>
        <rFont val="Times New Roman"/>
        <family val="1"/>
      </rPr>
      <t>x</t>
    </r>
    <r>
      <rPr>
        <b/>
        <sz val="12"/>
        <rFont val="Times New Roman"/>
        <family val="1"/>
      </rPr>
      <t xml:space="preserve">) = </t>
    </r>
  </si>
  <si>
    <r>
      <t>n*S</t>
    </r>
    <r>
      <rPr>
        <b/>
        <i/>
        <vertAlign val="subscript"/>
        <sz val="12"/>
        <rFont val="Times New Roman"/>
        <family val="1"/>
      </rPr>
      <t>xx</t>
    </r>
    <r>
      <rPr>
        <b/>
        <i/>
        <sz val="12"/>
        <rFont val="Times New Roman"/>
        <family val="1"/>
      </rPr>
      <t xml:space="preserve"> = </t>
    </r>
  </si>
  <si>
    <r>
      <t>n*S</t>
    </r>
    <r>
      <rPr>
        <b/>
        <i/>
        <vertAlign val="subscript"/>
        <sz val="12"/>
        <rFont val="Times New Roman"/>
        <family val="1"/>
      </rPr>
      <t>yy</t>
    </r>
    <r>
      <rPr>
        <b/>
        <i/>
        <sz val="12"/>
        <rFont val="Times New Roman"/>
        <family val="1"/>
      </rPr>
      <t xml:space="preserve"> = </t>
    </r>
  </si>
  <si>
    <r>
      <t>n*S</t>
    </r>
    <r>
      <rPr>
        <b/>
        <i/>
        <vertAlign val="subscript"/>
        <sz val="12"/>
        <rFont val="Times New Roman"/>
        <family val="1"/>
      </rPr>
      <t>xy</t>
    </r>
    <r>
      <rPr>
        <b/>
        <i/>
        <sz val="12"/>
        <rFont val="Times New Roman"/>
        <family val="1"/>
      </rPr>
      <t xml:space="preserve"> = </t>
    </r>
  </si>
  <si>
    <r>
      <t>b</t>
    </r>
    <r>
      <rPr>
        <b/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= </t>
    </r>
  </si>
  <si>
    <r>
      <t>b</t>
    </r>
    <r>
      <rPr>
        <b/>
        <vertAlign val="subscript"/>
        <sz val="12"/>
        <rFont val="Times New Roman"/>
        <family val="1"/>
      </rPr>
      <t>0</t>
    </r>
    <r>
      <rPr>
        <b/>
        <sz val="12"/>
        <rFont val="Times New Roman"/>
        <family val="1"/>
      </rPr>
      <t xml:space="preserve"> = </t>
    </r>
  </si>
  <si>
    <r>
      <t>r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= </t>
    </r>
  </si>
  <si>
    <r>
      <t>x</t>
    </r>
    <r>
      <rPr>
        <b/>
        <sz val="12"/>
        <rFont val="Times New Roman"/>
        <family val="1"/>
      </rPr>
      <t xml:space="preserve">Bar = </t>
    </r>
  </si>
  <si>
    <r>
      <t>y</t>
    </r>
    <r>
      <rPr>
        <b/>
        <sz val="12"/>
        <rFont val="Times New Roman"/>
        <family val="1"/>
      </rPr>
      <t xml:space="preserve">Bar = </t>
    </r>
  </si>
  <si>
    <r>
      <t>s</t>
    </r>
    <r>
      <rPr>
        <b/>
        <i/>
        <vertAlign val="subscript"/>
        <sz val="12"/>
        <rFont val="Times New Roman"/>
        <family val="1"/>
      </rPr>
      <t>b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= </t>
    </r>
  </si>
  <si>
    <t>a</t>
  </si>
  <si>
    <r>
      <t>t</t>
    </r>
    <r>
      <rPr>
        <b/>
        <vertAlign val="subscript"/>
        <sz val="12"/>
        <rFont val="Times New Roman"/>
        <family val="1"/>
      </rPr>
      <t>crit</t>
    </r>
  </si>
  <si>
    <r>
      <t>H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  <family val="0"/>
      </rPr>
      <t xml:space="preserve"> : </t>
    </r>
  </si>
  <si>
    <r>
      <t>H</t>
    </r>
    <r>
      <rPr>
        <vertAlign val="subscript"/>
        <sz val="12"/>
        <rFont val="Times New Roman"/>
        <family val="1"/>
      </rPr>
      <t>a</t>
    </r>
    <r>
      <rPr>
        <sz val="12"/>
        <rFont val="Times New Roman"/>
        <family val="0"/>
      </rPr>
      <t xml:space="preserve"> : </t>
    </r>
  </si>
  <si>
    <r>
      <t>y</t>
    </r>
    <r>
      <rPr>
        <i/>
        <vertAlign val="superscript"/>
        <sz val="12"/>
        <rFont val="Times New Roman"/>
        <family val="1"/>
      </rPr>
      <t>*</t>
    </r>
    <r>
      <rPr>
        <i/>
        <vertAlign val="subscript"/>
        <sz val="12"/>
        <rFont val="Times New Roman"/>
        <family val="1"/>
      </rPr>
      <t>i</t>
    </r>
  </si>
  <si>
    <r>
      <t>e</t>
    </r>
    <r>
      <rPr>
        <i/>
        <vertAlign val="subscript"/>
        <sz val="12"/>
        <rFont val="Times New Roman"/>
        <family val="1"/>
      </rPr>
      <t>i</t>
    </r>
  </si>
  <si>
    <r>
      <t>e</t>
    </r>
    <r>
      <rPr>
        <i/>
        <vertAlign val="subscript"/>
        <sz val="12"/>
        <rFont val="Times New Roman"/>
        <family val="1"/>
      </rPr>
      <t>i</t>
    </r>
    <r>
      <rPr>
        <i/>
        <vertAlign val="superscript"/>
        <sz val="12"/>
        <rFont val="Times New Roman"/>
        <family val="1"/>
      </rPr>
      <t>2</t>
    </r>
  </si>
  <si>
    <r>
      <t>Example 12.02 (same data set as "</t>
    </r>
    <r>
      <rPr>
        <sz val="12"/>
        <rFont val="Courier New"/>
        <family val="3"/>
      </rPr>
      <t>t2test.xls</t>
    </r>
    <r>
      <rPr>
        <sz val="12"/>
        <rFont val="Times New Roman"/>
        <family val="0"/>
      </rPr>
      <t xml:space="preserve">"):  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</si>
</sst>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</numFmts>
  <fonts count="19">
    <font>
      <sz val="12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0"/>
    </font>
    <font>
      <sz val="14"/>
      <name val="Times New Roman"/>
      <family val="1"/>
    </font>
    <font>
      <vertAlign val="superscript"/>
      <sz val="14"/>
      <name val="Times New Roman"/>
      <family val="1"/>
    </font>
    <font>
      <i/>
      <sz val="12"/>
      <name val="Times New Roman"/>
      <family val="1"/>
    </font>
    <font>
      <vertAlign val="subscript"/>
      <sz val="12"/>
      <name val="Times New Roman"/>
      <family val="1"/>
    </font>
    <font>
      <i/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b/>
      <i/>
      <sz val="12"/>
      <name val="Times New Roman"/>
      <family val="1"/>
    </font>
    <font>
      <b/>
      <i/>
      <vertAlign val="subscript"/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2"/>
      <name val="Symbol"/>
      <family val="1"/>
    </font>
    <font>
      <i/>
      <vertAlign val="superscript"/>
      <sz val="12"/>
      <name val="Times New Roman"/>
      <family val="1"/>
    </font>
    <font>
      <sz val="12"/>
      <name val="Courier New"/>
      <family val="3"/>
    </font>
    <font>
      <sz val="12"/>
      <name val="ScriptC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12" fillId="3" borderId="1" xfId="0" applyFont="1" applyFill="1" applyBorder="1" applyAlignment="1">
      <alignment horizontal="right"/>
    </xf>
    <xf numFmtId="0" fontId="1" fillId="3" borderId="2" xfId="0" applyFont="1" applyFill="1" applyBorder="1" applyAlignment="1">
      <alignment/>
    </xf>
    <xf numFmtId="0" fontId="0" fillId="0" borderId="3" xfId="0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2" fillId="4" borderId="1" xfId="0" applyFont="1" applyFill="1" applyBorder="1" applyAlignment="1">
      <alignment horizontal="right"/>
    </xf>
    <xf numFmtId="0" fontId="1" fillId="4" borderId="2" xfId="0" applyFont="1" applyFill="1" applyBorder="1" applyAlignment="1">
      <alignment/>
    </xf>
    <xf numFmtId="0" fontId="1" fillId="3" borderId="0" xfId="0" applyFont="1" applyFill="1" applyAlignment="1">
      <alignment horizontal="right"/>
    </xf>
    <xf numFmtId="0" fontId="0" fillId="3" borderId="0" xfId="0" applyFill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0" fillId="5" borderId="6" xfId="0" applyFill="1" applyBorder="1" applyAlignment="1" applyProtection="1">
      <alignment/>
      <protection locked="0"/>
    </xf>
    <xf numFmtId="0" fontId="2" fillId="5" borderId="6" xfId="0" applyFont="1" applyFill="1" applyBorder="1" applyAlignment="1" applyProtection="1">
      <alignment horizontal="right"/>
      <protection locked="0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4" fontId="0" fillId="0" borderId="8" xfId="0" applyNumberFormat="1" applyBorder="1" applyAlignment="1">
      <alignment/>
    </xf>
    <xf numFmtId="0" fontId="18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Times New Roman"/>
                <a:ea typeface="Times New Roman"/>
                <a:cs typeface="Times New Roman"/>
              </a:rPr>
              <a:t>Simple Linear Regression (Example 2)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Table!$B$5:$B$13</c:f>
              <c:numCache>
                <c:ptCount val="9"/>
                <c:pt idx="0">
                  <c:v>72</c:v>
                </c:pt>
                <c:pt idx="1">
                  <c:v>65</c:v>
                </c:pt>
                <c:pt idx="2">
                  <c:v>64</c:v>
                </c:pt>
                <c:pt idx="3">
                  <c:v>39</c:v>
                </c:pt>
                <c:pt idx="4">
                  <c:v>51</c:v>
                </c:pt>
                <c:pt idx="5">
                  <c:v>85</c:v>
                </c:pt>
                <c:pt idx="6">
                  <c:v>52</c:v>
                </c:pt>
                <c:pt idx="7">
                  <c:v>92</c:v>
                </c:pt>
                <c:pt idx="8">
                  <c:v>58</c:v>
                </c:pt>
              </c:numCache>
            </c:numRef>
          </c:xVal>
          <c:yVal>
            <c:numRef>
              <c:f>Table!$C$5:$C$13</c:f>
              <c:numCache>
                <c:ptCount val="9"/>
                <c:pt idx="0">
                  <c:v>75</c:v>
                </c:pt>
                <c:pt idx="1">
                  <c:v>66</c:v>
                </c:pt>
                <c:pt idx="2">
                  <c:v>69</c:v>
                </c:pt>
                <c:pt idx="3">
                  <c:v>45</c:v>
                </c:pt>
                <c:pt idx="4">
                  <c:v>54</c:v>
                </c:pt>
                <c:pt idx="5">
                  <c:v>85</c:v>
                </c:pt>
                <c:pt idx="6">
                  <c:v>58</c:v>
                </c:pt>
                <c:pt idx="7">
                  <c:v>91</c:v>
                </c:pt>
                <c:pt idx="8">
                  <c:v>62</c:v>
                </c:pt>
              </c:numCache>
            </c:numRef>
          </c:yVal>
          <c:smooth val="0"/>
        </c:ser>
        <c:axId val="62822305"/>
        <c:axId val="28529834"/>
      </c:scatterChart>
      <c:valAx>
        <c:axId val="62822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x (Before)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529834"/>
        <c:crosses val="autoZero"/>
        <c:crossBetween val="midCat"/>
        <c:dispUnits/>
      </c:valAx>
      <c:valAx>
        <c:axId val="28529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y (After)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8223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Times New Roman"/>
                <a:ea typeface="Times New Roman"/>
                <a:cs typeface="Times New Roman"/>
              </a:rPr>
              <a:t>Simple Linear Regression (Example 2)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Table!$A$2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Times New Roman"/>
                        <a:ea typeface="Times New Roman"/>
                        <a:cs typeface="Times New Roman"/>
                      </a:rPr>
                      <a:t>y = 0.8701x + 11.341
R</a:t>
                    </a:r>
                    <a:r>
                      <a:rPr lang="en-US" cap="none" sz="1400" b="0" i="0" u="none" baseline="30000">
                        <a:latin typeface="Times New Roman"/>
                        <a:ea typeface="Times New Roman"/>
                        <a:cs typeface="Times New Roman"/>
                      </a:rPr>
                      <a:t>2</a:t>
                    </a:r>
                    <a:r>
                      <a:rPr lang="en-US" cap="none" sz="1400" b="0" i="0" u="none" baseline="0">
                        <a:latin typeface="Times New Roman"/>
                        <a:ea typeface="Times New Roman"/>
                        <a:cs typeface="Times New Roman"/>
                      </a:rPr>
                      <a:t> = 0.992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Table!$B$5:$B$13</c:f>
              <c:numCache>
                <c:ptCount val="9"/>
                <c:pt idx="0">
                  <c:v>72</c:v>
                </c:pt>
                <c:pt idx="1">
                  <c:v>65</c:v>
                </c:pt>
                <c:pt idx="2">
                  <c:v>64</c:v>
                </c:pt>
                <c:pt idx="3">
                  <c:v>39</c:v>
                </c:pt>
                <c:pt idx="4">
                  <c:v>51</c:v>
                </c:pt>
                <c:pt idx="5">
                  <c:v>85</c:v>
                </c:pt>
                <c:pt idx="6">
                  <c:v>52</c:v>
                </c:pt>
                <c:pt idx="7">
                  <c:v>92</c:v>
                </c:pt>
                <c:pt idx="8">
                  <c:v>58</c:v>
                </c:pt>
              </c:numCache>
            </c:numRef>
          </c:xVal>
          <c:yVal>
            <c:numRef>
              <c:f>Table!$C$5:$C$13</c:f>
              <c:numCache>
                <c:ptCount val="9"/>
                <c:pt idx="0">
                  <c:v>75</c:v>
                </c:pt>
                <c:pt idx="1">
                  <c:v>66</c:v>
                </c:pt>
                <c:pt idx="2">
                  <c:v>69</c:v>
                </c:pt>
                <c:pt idx="3">
                  <c:v>45</c:v>
                </c:pt>
                <c:pt idx="4">
                  <c:v>54</c:v>
                </c:pt>
                <c:pt idx="5">
                  <c:v>85</c:v>
                </c:pt>
                <c:pt idx="6">
                  <c:v>58</c:v>
                </c:pt>
                <c:pt idx="7">
                  <c:v>91</c:v>
                </c:pt>
                <c:pt idx="8">
                  <c:v>62</c:v>
                </c:pt>
              </c:numCache>
            </c:numRef>
          </c:yVal>
          <c:smooth val="0"/>
        </c:ser>
        <c:axId val="55441915"/>
        <c:axId val="29215188"/>
      </c:scatterChart>
      <c:valAx>
        <c:axId val="55441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x (Before)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215188"/>
        <c:crosses val="autoZero"/>
        <c:crossBetween val="midCat"/>
        <c:dispUnits/>
      </c:valAx>
      <c:valAx>
        <c:axId val="29215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y (After)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4419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48"/>
  </sheetViews>
  <pageMargins left="0.75" right="0.75" top="1" bottom="1" header="0.5" footer="0.5"/>
  <pageSetup horizontalDpi="600" verticalDpi="600" orientation="landscape"/>
  <headerFooter>
    <oddHeader>&amp;L&amp;"Times New Roman,Bold"ENGI 3423&amp;R&amp;"Lincoln,Regular"&amp;14Dr. G.H. George</oddHeader>
    <oddFooter>&amp;L&amp;F - &amp;A&amp;R&amp;D  &amp;T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48"/>
  </sheetViews>
  <pageMargins left="0.7480314960629921" right="0.7480314960629921" top="0.984251968503937" bottom="0.984251968503937" header="0.5118110236220472" footer="0.5118110236220472"/>
  <pageSetup horizontalDpi="600" verticalDpi="600" orientation="landscape"/>
  <headerFooter>
    <oddHeader>&amp;L&amp;"Times New Roman,Bold"ENGI 3423&amp;R&amp;"Lincoln,Regular"&amp;14Dr. G.H. George</oddHeader>
    <oddFooter>&amp;L&amp;F - &amp;A&amp;R&amp;D  &amp;T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9525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="75" zoomScaleNormal="75" workbookViewId="0" topLeftCell="A1">
      <selection activeCell="B5" sqref="B5"/>
    </sheetView>
  </sheetViews>
  <sheetFormatPr defaultColWidth="9.00390625" defaultRowHeight="15.75"/>
  <cols>
    <col min="1" max="1" width="6.375" style="0" customWidth="1"/>
    <col min="2" max="3" width="6.625" style="0" customWidth="1"/>
    <col min="4" max="4" width="7.625" style="0" customWidth="1"/>
    <col min="5" max="5" width="12.625" style="0" customWidth="1"/>
    <col min="6" max="6" width="12.50390625" style="0" bestFit="1" customWidth="1"/>
    <col min="7" max="7" width="12.00390625" style="0" customWidth="1"/>
  </cols>
  <sheetData>
    <row r="1" ht="15.75">
      <c r="B1" t="s">
        <v>51</v>
      </c>
    </row>
    <row r="2" ht="18.75">
      <c r="C2" t="s">
        <v>24</v>
      </c>
    </row>
    <row r="3" spans="1:12" ht="15.75">
      <c r="A3" s="2" t="s">
        <v>5</v>
      </c>
      <c r="B3" s="2" t="s">
        <v>1</v>
      </c>
      <c r="C3" s="2" t="s">
        <v>0</v>
      </c>
      <c r="E3" s="2"/>
      <c r="F3" s="2"/>
      <c r="G3" s="2"/>
      <c r="H3" s="2"/>
      <c r="K3" s="8" t="s">
        <v>18</v>
      </c>
      <c r="L3" s="10" t="s">
        <v>19</v>
      </c>
    </row>
    <row r="4" spans="1:13" ht="20.25">
      <c r="A4" s="15" t="s">
        <v>6</v>
      </c>
      <c r="B4" s="15" t="s">
        <v>25</v>
      </c>
      <c r="C4" s="15" t="s">
        <v>26</v>
      </c>
      <c r="E4" s="16" t="s">
        <v>2</v>
      </c>
      <c r="F4">
        <f>COUNT(B5:B20)</f>
        <v>9</v>
      </c>
      <c r="J4" s="34" t="s">
        <v>25</v>
      </c>
      <c r="K4" s="34" t="s">
        <v>48</v>
      </c>
      <c r="L4" s="35" t="s">
        <v>49</v>
      </c>
      <c r="M4" s="34" t="s">
        <v>50</v>
      </c>
    </row>
    <row r="5" spans="1:13" ht="15.75">
      <c r="A5" s="4">
        <v>1</v>
      </c>
      <c r="B5" s="32">
        <v>72</v>
      </c>
      <c r="C5" s="32">
        <v>75</v>
      </c>
      <c r="E5" s="1" t="s">
        <v>34</v>
      </c>
      <c r="F5">
        <f>B22</f>
        <v>578</v>
      </c>
      <c r="G5" s="16" t="s">
        <v>41</v>
      </c>
      <c r="H5">
        <f>F5/F4</f>
        <v>64.22222222222223</v>
      </c>
      <c r="J5">
        <f>IF(B5="","",B5)</f>
        <v>72</v>
      </c>
      <c r="K5">
        <f>IF(B5="","",H$8*J5+H$9)</f>
        <v>73.98978990771647</v>
      </c>
      <c r="L5" s="36">
        <f>IF(B5="","",C5-K5)</f>
        <v>1.010210092283529</v>
      </c>
      <c r="M5" s="11">
        <f>IF(B5="","",L5*L5)</f>
        <v>1.0205244305514964</v>
      </c>
    </row>
    <row r="6" spans="1:13" ht="15.75">
      <c r="A6" s="4">
        <v>2</v>
      </c>
      <c r="B6" s="32">
        <v>65</v>
      </c>
      <c r="C6" s="32">
        <v>66</v>
      </c>
      <c r="E6" s="1" t="s">
        <v>33</v>
      </c>
      <c r="F6">
        <f>C22</f>
        <v>605</v>
      </c>
      <c r="G6" s="16" t="s">
        <v>42</v>
      </c>
      <c r="H6">
        <f>F6/F4</f>
        <v>67.22222222222223</v>
      </c>
      <c r="J6">
        <f aca="true" t="shared" si="0" ref="J6:J20">IF(B6="","",B6)</f>
        <v>65</v>
      </c>
      <c r="K6">
        <f aca="true" t="shared" si="1" ref="K6:K20">IF(B6="","",H$8*J6+H$9)</f>
        <v>67.89897899077165</v>
      </c>
      <c r="L6" s="36">
        <f aca="true" t="shared" si="2" ref="L6:L20">IF(B6="","",C6-K6)</f>
        <v>-1.8989789907716528</v>
      </c>
      <c r="M6" s="11">
        <f aca="true" t="shared" si="3" ref="M6:M20">IF(B6="","",L6*L6)</f>
        <v>3.6061212073921247</v>
      </c>
    </row>
    <row r="7" spans="1:13" ht="15.75">
      <c r="A7" s="4">
        <v>3</v>
      </c>
      <c r="B7" s="32">
        <v>64</v>
      </c>
      <c r="C7" s="32">
        <v>69</v>
      </c>
      <c r="E7" s="1" t="s">
        <v>32</v>
      </c>
      <c r="F7">
        <f>D43</f>
        <v>40824</v>
      </c>
      <c r="J7">
        <f t="shared" si="0"/>
        <v>64</v>
      </c>
      <c r="K7">
        <f t="shared" si="1"/>
        <v>67.02886314549382</v>
      </c>
      <c r="L7" s="36">
        <f t="shared" si="2"/>
        <v>1.9711368545061845</v>
      </c>
      <c r="M7" s="11">
        <f t="shared" si="3"/>
        <v>3.885380499192535</v>
      </c>
    </row>
    <row r="8" spans="1:13" ht="19.5">
      <c r="A8" s="4">
        <v>4</v>
      </c>
      <c r="B8" s="32">
        <v>39</v>
      </c>
      <c r="C8" s="32">
        <v>45</v>
      </c>
      <c r="E8" s="1" t="s">
        <v>30</v>
      </c>
      <c r="F8">
        <f>B43</f>
        <v>39384</v>
      </c>
      <c r="G8" s="25" t="s">
        <v>38</v>
      </c>
      <c r="H8" s="26">
        <f>F12/F10</f>
        <v>0.8701158452778324</v>
      </c>
      <c r="J8">
        <f t="shared" si="0"/>
        <v>39</v>
      </c>
      <c r="K8">
        <f t="shared" si="1"/>
        <v>45.275967013548005</v>
      </c>
      <c r="L8" s="36">
        <f t="shared" si="2"/>
        <v>-0.275967013548005</v>
      </c>
      <c r="M8" s="11">
        <f t="shared" si="3"/>
        <v>0.07615779256660478</v>
      </c>
    </row>
    <row r="9" spans="1:13" ht="19.5">
      <c r="A9" s="4">
        <v>5</v>
      </c>
      <c r="B9" s="32">
        <v>51</v>
      </c>
      <c r="C9" s="32">
        <v>54</v>
      </c>
      <c r="E9" s="1" t="s">
        <v>31</v>
      </c>
      <c r="F9">
        <f>C43</f>
        <v>42397</v>
      </c>
      <c r="G9" s="25" t="s">
        <v>39</v>
      </c>
      <c r="H9" s="26">
        <f>(F6-H8*F5)/F4</f>
        <v>11.341449047712546</v>
      </c>
      <c r="J9">
        <f t="shared" si="0"/>
        <v>51</v>
      </c>
      <c r="K9">
        <f t="shared" si="1"/>
        <v>55.717357156881995</v>
      </c>
      <c r="L9" s="36">
        <f t="shared" si="2"/>
        <v>-1.7173571568819952</v>
      </c>
      <c r="M9" s="11">
        <f t="shared" si="3"/>
        <v>2.94931560429381</v>
      </c>
    </row>
    <row r="10" spans="1:13" ht="18.75">
      <c r="A10" s="4">
        <v>6</v>
      </c>
      <c r="B10" s="32">
        <v>85</v>
      </c>
      <c r="C10" s="32">
        <v>85</v>
      </c>
      <c r="E10" s="16" t="s">
        <v>35</v>
      </c>
      <c r="F10">
        <f>F4*F8-F5*F5</f>
        <v>20372</v>
      </c>
      <c r="J10">
        <f t="shared" si="0"/>
        <v>85</v>
      </c>
      <c r="K10">
        <f t="shared" si="1"/>
        <v>85.3012958963283</v>
      </c>
      <c r="L10" s="36">
        <f t="shared" si="2"/>
        <v>-0.30129589632829834</v>
      </c>
      <c r="M10" s="11">
        <f t="shared" si="3"/>
        <v>0.0907792171442727</v>
      </c>
    </row>
    <row r="11" spans="1:13" ht="18.75">
      <c r="A11" s="4">
        <v>7</v>
      </c>
      <c r="B11" s="32">
        <v>52</v>
      </c>
      <c r="C11" s="32">
        <v>58</v>
      </c>
      <c r="E11" s="16" t="s">
        <v>36</v>
      </c>
      <c r="F11">
        <f>F4*F9-F6*F6</f>
        <v>15548</v>
      </c>
      <c r="G11" s="16" t="s">
        <v>15</v>
      </c>
      <c r="H11">
        <f>SIGN(H8)*SQRT(H12)</f>
        <v>0.9959938235318982</v>
      </c>
      <c r="J11">
        <f t="shared" si="0"/>
        <v>52</v>
      </c>
      <c r="K11">
        <f t="shared" si="1"/>
        <v>56.587473002159825</v>
      </c>
      <c r="L11" s="36">
        <f t="shared" si="2"/>
        <v>1.4125269978401747</v>
      </c>
      <c r="M11" s="11">
        <f t="shared" si="3"/>
        <v>1.9952325196273768</v>
      </c>
    </row>
    <row r="12" spans="1:13" ht="20.25">
      <c r="A12" s="4">
        <v>8</v>
      </c>
      <c r="B12" s="32">
        <v>92</v>
      </c>
      <c r="C12" s="32">
        <v>91</v>
      </c>
      <c r="E12" s="16" t="s">
        <v>37</v>
      </c>
      <c r="F12">
        <f>F4*F7-F5*F6</f>
        <v>17726</v>
      </c>
      <c r="G12" s="17" t="s">
        <v>40</v>
      </c>
      <c r="H12" s="18">
        <f>G15/G17</f>
        <v>0.9920036965136901</v>
      </c>
      <c r="J12">
        <f t="shared" si="0"/>
        <v>92</v>
      </c>
      <c r="K12">
        <f t="shared" si="1"/>
        <v>91.39210681327312</v>
      </c>
      <c r="L12" s="36">
        <f t="shared" si="2"/>
        <v>-0.3921068132731165</v>
      </c>
      <c r="M12" s="11">
        <f t="shared" si="3"/>
        <v>0.15374775301519863</v>
      </c>
    </row>
    <row r="13" spans="1:13" ht="15.75">
      <c r="A13" s="4">
        <v>9</v>
      </c>
      <c r="B13" s="32">
        <v>58</v>
      </c>
      <c r="C13" s="32">
        <v>62</v>
      </c>
      <c r="J13">
        <f t="shared" si="0"/>
        <v>58</v>
      </c>
      <c r="K13">
        <f t="shared" si="1"/>
        <v>61.80816807382682</v>
      </c>
      <c r="L13" s="36">
        <f t="shared" si="2"/>
        <v>0.19183192617317957</v>
      </c>
      <c r="M13" s="11">
        <f t="shared" si="3"/>
        <v>0.036799487899312214</v>
      </c>
    </row>
    <row r="14" spans="2:13" ht="15.75">
      <c r="B14" s="32"/>
      <c r="C14" s="32"/>
      <c r="E14" s="30" t="s">
        <v>8</v>
      </c>
      <c r="F14" s="29" t="s">
        <v>11</v>
      </c>
      <c r="G14" s="29" t="s">
        <v>10</v>
      </c>
      <c r="H14" s="29" t="s">
        <v>12</v>
      </c>
      <c r="I14" s="23" t="s">
        <v>16</v>
      </c>
      <c r="J14">
        <f t="shared" si="0"/>
      </c>
      <c r="K14">
        <f t="shared" si="1"/>
      </c>
      <c r="L14" s="36">
        <f t="shared" si="2"/>
      </c>
      <c r="M14" s="11">
        <f t="shared" si="3"/>
      </c>
    </row>
    <row r="15" spans="2:13" ht="15.75">
      <c r="B15" s="32"/>
      <c r="C15" s="32"/>
      <c r="E15" s="31" t="s">
        <v>9</v>
      </c>
      <c r="F15" s="4">
        <v>1</v>
      </c>
      <c r="G15" s="9">
        <f>F12*F12/(F4*F10)</f>
        <v>1713.7414970438729</v>
      </c>
      <c r="H15" s="9">
        <f>G15/F15</f>
        <v>1713.7414970438729</v>
      </c>
      <c r="I15">
        <f>H15/H16</f>
        <v>868.4044930866424</v>
      </c>
      <c r="J15">
        <f t="shared" si="0"/>
      </c>
      <c r="K15">
        <f t="shared" si="1"/>
      </c>
      <c r="L15" s="36">
        <f t="shared" si="2"/>
      </c>
      <c r="M15" s="11">
        <f t="shared" si="3"/>
      </c>
    </row>
    <row r="16" spans="2:13" ht="15.75">
      <c r="B16" s="32"/>
      <c r="C16" s="32"/>
      <c r="E16" s="31" t="s">
        <v>13</v>
      </c>
      <c r="F16" s="4">
        <f>F4-2</f>
        <v>7</v>
      </c>
      <c r="G16" s="9">
        <f>G17-G15</f>
        <v>13.814058511682788</v>
      </c>
      <c r="H16" s="9">
        <f>G16/F16</f>
        <v>1.9734369302403982</v>
      </c>
      <c r="J16">
        <f t="shared" si="0"/>
      </c>
      <c r="K16">
        <f t="shared" si="1"/>
      </c>
      <c r="L16" s="36">
        <f t="shared" si="2"/>
      </c>
      <c r="M16" s="11">
        <f t="shared" si="3"/>
      </c>
    </row>
    <row r="17" spans="2:13" ht="15.75">
      <c r="B17" s="32"/>
      <c r="C17" s="32"/>
      <c r="E17" s="31" t="s">
        <v>14</v>
      </c>
      <c r="F17" s="4">
        <f>F15+F16</f>
        <v>8</v>
      </c>
      <c r="G17" s="9">
        <f>F11/F4</f>
        <v>1727.5555555555557</v>
      </c>
      <c r="H17" s="9"/>
      <c r="J17">
        <f t="shared" si="0"/>
      </c>
      <c r="K17">
        <f t="shared" si="1"/>
      </c>
      <c r="L17" s="36">
        <f t="shared" si="2"/>
      </c>
      <c r="M17" s="11">
        <f t="shared" si="3"/>
      </c>
    </row>
    <row r="18" spans="2:13" ht="15.75">
      <c r="B18" s="32"/>
      <c r="C18" s="32"/>
      <c r="E18" s="1"/>
      <c r="F18" s="3"/>
      <c r="G18" s="3"/>
      <c r="H18" s="3"/>
      <c r="J18">
        <f t="shared" si="0"/>
      </c>
      <c r="K18">
        <f t="shared" si="1"/>
      </c>
      <c r="L18" s="36">
        <f t="shared" si="2"/>
      </c>
      <c r="M18" s="11">
        <f t="shared" si="3"/>
      </c>
    </row>
    <row r="19" spans="2:13" ht="20.25">
      <c r="B19" s="32"/>
      <c r="C19" s="32"/>
      <c r="E19" s="16" t="s">
        <v>43</v>
      </c>
      <c r="F19" s="3">
        <f>H16*F4/F10</f>
        <v>0.0008718305700060663</v>
      </c>
      <c r="G19" s="22" t="s">
        <v>44</v>
      </c>
      <c r="H19" s="23" t="s">
        <v>45</v>
      </c>
      <c r="I19" s="24" t="s">
        <v>20</v>
      </c>
      <c r="J19">
        <f t="shared" si="0"/>
      </c>
      <c r="K19">
        <f t="shared" si="1"/>
      </c>
      <c r="L19" s="36">
        <f t="shared" si="2"/>
      </c>
      <c r="M19" s="11">
        <f t="shared" si="3"/>
      </c>
    </row>
    <row r="20" spans="2:13" ht="15.75">
      <c r="B20" s="33"/>
      <c r="C20" s="32"/>
      <c r="E20" s="19" t="s">
        <v>17</v>
      </c>
      <c r="F20" s="20">
        <f>SIGN(H8)*SQRT(I15)</f>
        <v>29.46870362073368</v>
      </c>
      <c r="G20" s="21">
        <v>0.1</v>
      </c>
      <c r="H20" s="12">
        <f>TINV(G20,$F$16)</f>
        <v>1.894578603655801</v>
      </c>
      <c r="I20" s="14" t="str">
        <f>IF(ABS(F$20)&gt;H20,"Reject Ho","Keep Ho")</f>
        <v>Reject Ho</v>
      </c>
      <c r="J20">
        <f t="shared" si="0"/>
      </c>
      <c r="K20">
        <f t="shared" si="1"/>
      </c>
      <c r="L20" s="36">
        <f t="shared" si="2"/>
      </c>
      <c r="M20" s="11">
        <f t="shared" si="3"/>
      </c>
    </row>
    <row r="21" spans="1:12" ht="15.75">
      <c r="A21" t="s">
        <v>7</v>
      </c>
      <c r="B21" s="1"/>
      <c r="C21" s="7"/>
      <c r="E21" s="1"/>
      <c r="F21" s="3"/>
      <c r="G21" s="21">
        <v>0.05</v>
      </c>
      <c r="H21" s="12">
        <f>TINV(G21,$F$16)</f>
        <v>2.364624250949319</v>
      </c>
      <c r="I21" s="14" t="str">
        <f>IF(ABS(F$20)&gt;H21,"Reject Ho","Keep Ho")</f>
        <v>Reject Ho</v>
      </c>
      <c r="L21" s="36"/>
    </row>
    <row r="22" spans="1:13" ht="15.75">
      <c r="A22" s="1" t="s">
        <v>3</v>
      </c>
      <c r="B22" s="1">
        <f>SUM(B5:B20)</f>
        <v>578</v>
      </c>
      <c r="C22" s="1">
        <f>SUM(C5:C20)</f>
        <v>605</v>
      </c>
      <c r="G22" s="21">
        <v>0.01</v>
      </c>
      <c r="H22" s="12">
        <f>TINV(G22,$F$16)</f>
        <v>3.4994832972544687</v>
      </c>
      <c r="I22" s="14" t="str">
        <f>IF(ABS(F$20)&gt;H22,"Reject Ho","Keep Ho")</f>
        <v>Reject Ho</v>
      </c>
      <c r="K22" s="8" t="s">
        <v>3</v>
      </c>
      <c r="L22" s="36">
        <f>SUM(L5:L20)</f>
        <v>0</v>
      </c>
      <c r="M22" s="11">
        <f>SUM(M5:M20)</f>
        <v>13.814058511682731</v>
      </c>
    </row>
    <row r="23" spans="5:9" ht="15.75">
      <c r="E23" s="27" t="s">
        <v>23</v>
      </c>
      <c r="F23" s="28">
        <f>TDIST(ABS(F20),F16,2)</f>
        <v>1.3347488760431386E-08</v>
      </c>
      <c r="G23" s="21">
        <v>0.001</v>
      </c>
      <c r="H23" s="12">
        <f>TINV(G23,$F$16)</f>
        <v>5.407882520780936</v>
      </c>
      <c r="I23" s="14" t="str">
        <f>IF(ABS(F$20)&gt;H23,"Reject Ho","Keep Ho")</f>
        <v>Reject Ho</v>
      </c>
    </row>
    <row r="24" spans="1:8" ht="15.75">
      <c r="A24" s="2" t="s">
        <v>5</v>
      </c>
      <c r="B24" s="2" t="s">
        <v>1</v>
      </c>
      <c r="C24" s="2" t="s">
        <v>0</v>
      </c>
      <c r="D24" s="2" t="s">
        <v>4</v>
      </c>
      <c r="E24" s="1"/>
      <c r="F24" s="3"/>
      <c r="G24" s="1"/>
      <c r="H24" s="1"/>
    </row>
    <row r="25" spans="1:8" ht="23.25">
      <c r="A25" s="15" t="s">
        <v>6</v>
      </c>
      <c r="B25" s="15" t="s">
        <v>27</v>
      </c>
      <c r="C25" s="15" t="s">
        <v>28</v>
      </c>
      <c r="D25" s="15" t="s">
        <v>29</v>
      </c>
      <c r="E25" s="1"/>
      <c r="F25" s="37" t="s">
        <v>46</v>
      </c>
      <c r="G25" s="13" t="s">
        <v>21</v>
      </c>
      <c r="H25" s="1"/>
    </row>
    <row r="26" spans="1:7" ht="21.75">
      <c r="A26" s="4">
        <v>1</v>
      </c>
      <c r="B26">
        <f aca="true" t="shared" si="4" ref="B26:C41">B5*B5</f>
        <v>5184</v>
      </c>
      <c r="C26">
        <f t="shared" si="4"/>
        <v>5625</v>
      </c>
      <c r="D26">
        <f aca="true" t="shared" si="5" ref="D26:D34">B5*C5</f>
        <v>5400</v>
      </c>
      <c r="E26" s="4"/>
      <c r="F26" s="37" t="s">
        <v>47</v>
      </c>
      <c r="G26" s="13" t="s">
        <v>22</v>
      </c>
    </row>
    <row r="27" spans="1:6" ht="15.75">
      <c r="A27" s="4">
        <v>2</v>
      </c>
      <c r="B27">
        <f t="shared" si="4"/>
        <v>4225</v>
      </c>
      <c r="C27">
        <f t="shared" si="4"/>
        <v>4356</v>
      </c>
      <c r="D27">
        <f t="shared" si="5"/>
        <v>4290</v>
      </c>
      <c r="E27" s="4"/>
      <c r="F27" s="6"/>
    </row>
    <row r="28" spans="1:6" ht="15.75">
      <c r="A28" s="4">
        <v>3</v>
      </c>
      <c r="B28">
        <f t="shared" si="4"/>
        <v>4096</v>
      </c>
      <c r="C28">
        <f t="shared" si="4"/>
        <v>4761</v>
      </c>
      <c r="D28">
        <f t="shared" si="5"/>
        <v>4416</v>
      </c>
      <c r="F28" s="6"/>
    </row>
    <row r="29" spans="1:6" ht="15.75">
      <c r="A29" s="4">
        <v>4</v>
      </c>
      <c r="B29">
        <f t="shared" si="4"/>
        <v>1521</v>
      </c>
      <c r="C29">
        <f t="shared" si="4"/>
        <v>2025</v>
      </c>
      <c r="D29">
        <f t="shared" si="5"/>
        <v>1755</v>
      </c>
      <c r="F29" s="5"/>
    </row>
    <row r="30" spans="1:4" ht="15.75">
      <c r="A30" s="4">
        <v>5</v>
      </c>
      <c r="B30">
        <f t="shared" si="4"/>
        <v>2601</v>
      </c>
      <c r="C30">
        <f t="shared" si="4"/>
        <v>2916</v>
      </c>
      <c r="D30">
        <f t="shared" si="5"/>
        <v>2754</v>
      </c>
    </row>
    <row r="31" spans="1:4" ht="15.75">
      <c r="A31" s="4">
        <v>6</v>
      </c>
      <c r="B31">
        <f t="shared" si="4"/>
        <v>7225</v>
      </c>
      <c r="C31">
        <f t="shared" si="4"/>
        <v>7225</v>
      </c>
      <c r="D31">
        <f t="shared" si="5"/>
        <v>7225</v>
      </c>
    </row>
    <row r="32" spans="1:4" ht="15.75">
      <c r="A32" s="4">
        <v>7</v>
      </c>
      <c r="B32">
        <f t="shared" si="4"/>
        <v>2704</v>
      </c>
      <c r="C32">
        <f t="shared" si="4"/>
        <v>3364</v>
      </c>
      <c r="D32">
        <f t="shared" si="5"/>
        <v>3016</v>
      </c>
    </row>
    <row r="33" spans="1:4" ht="15.75">
      <c r="A33" s="4">
        <v>8</v>
      </c>
      <c r="B33">
        <f t="shared" si="4"/>
        <v>8464</v>
      </c>
      <c r="C33">
        <f t="shared" si="4"/>
        <v>8281</v>
      </c>
      <c r="D33">
        <f t="shared" si="5"/>
        <v>8372</v>
      </c>
    </row>
    <row r="34" spans="1:4" ht="15.75">
      <c r="A34" s="4">
        <v>9</v>
      </c>
      <c r="B34">
        <f t="shared" si="4"/>
        <v>3364</v>
      </c>
      <c r="C34">
        <f t="shared" si="4"/>
        <v>3844</v>
      </c>
      <c r="D34">
        <f t="shared" si="5"/>
        <v>3596</v>
      </c>
    </row>
    <row r="35" spans="2:4" ht="15.75">
      <c r="B35">
        <f t="shared" si="4"/>
        <v>0</v>
      </c>
      <c r="C35">
        <f t="shared" si="4"/>
        <v>0</v>
      </c>
      <c r="D35">
        <f aca="true" t="shared" si="6" ref="D35:D41">B14*C14</f>
        <v>0</v>
      </c>
    </row>
    <row r="36" spans="2:4" ht="15.75">
      <c r="B36">
        <f t="shared" si="4"/>
        <v>0</v>
      </c>
      <c r="C36">
        <f t="shared" si="4"/>
        <v>0</v>
      </c>
      <c r="D36">
        <f t="shared" si="6"/>
        <v>0</v>
      </c>
    </row>
    <row r="37" spans="2:4" ht="15.75">
      <c r="B37">
        <f t="shared" si="4"/>
        <v>0</v>
      </c>
      <c r="C37">
        <f t="shared" si="4"/>
        <v>0</v>
      </c>
      <c r="D37">
        <f t="shared" si="6"/>
        <v>0</v>
      </c>
    </row>
    <row r="38" spans="2:4" ht="15.75">
      <c r="B38">
        <f t="shared" si="4"/>
        <v>0</v>
      </c>
      <c r="C38">
        <f t="shared" si="4"/>
        <v>0</v>
      </c>
      <c r="D38">
        <f t="shared" si="6"/>
        <v>0</v>
      </c>
    </row>
    <row r="39" spans="2:4" ht="15.75">
      <c r="B39">
        <f t="shared" si="4"/>
        <v>0</v>
      </c>
      <c r="C39">
        <f t="shared" si="4"/>
        <v>0</v>
      </c>
      <c r="D39">
        <f t="shared" si="6"/>
        <v>0</v>
      </c>
    </row>
    <row r="40" spans="2:4" ht="15.75">
      <c r="B40">
        <f t="shared" si="4"/>
        <v>0</v>
      </c>
      <c r="C40">
        <f t="shared" si="4"/>
        <v>0</v>
      </c>
      <c r="D40">
        <f t="shared" si="6"/>
        <v>0</v>
      </c>
    </row>
    <row r="41" spans="2:4" ht="15.75">
      <c r="B41">
        <f t="shared" si="4"/>
        <v>0</v>
      </c>
      <c r="C41">
        <f t="shared" si="4"/>
        <v>0</v>
      </c>
      <c r="D41">
        <f t="shared" si="6"/>
        <v>0</v>
      </c>
    </row>
    <row r="43" spans="1:4" ht="15.75">
      <c r="A43" s="1" t="s">
        <v>3</v>
      </c>
      <c r="B43" s="7">
        <f>SUM(B26:B41)</f>
        <v>39384</v>
      </c>
      <c r="C43" s="7">
        <f>SUM(C26:C41)</f>
        <v>42397</v>
      </c>
      <c r="D43" s="7">
        <f>SUM(D26:D41)</f>
        <v>40824</v>
      </c>
    </row>
  </sheetData>
  <sheetProtection sheet="1" objects="1" scenarios="1"/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portrait" scale="94" r:id="rId1"/>
  <headerFooter alignWithMargins="0">
    <oddHeader>&amp;L&amp;"Times New Roman,Bold"ENGI 3423&amp;C&amp;"Times New Roman,Bold"Simple Linear Regression&amp;R&amp;"Lincoln,Regular"&amp;14Dr. G.H. George</oddHeader>
    <oddFooter>&amp;L&amp;F - &amp;A&amp;R&amp;D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Memorial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G. George</dc:creator>
  <cp:keywords/>
  <dc:description/>
  <cp:lastModifiedBy>Glyn George</cp:lastModifiedBy>
  <cp:lastPrinted>2007-07-05T14:32:34Z</cp:lastPrinted>
  <dcterms:created xsi:type="dcterms:W3CDTF">1997-10-23T16:36:17Z</dcterms:created>
  <dcterms:modified xsi:type="dcterms:W3CDTF">2007-07-05T14:32:37Z</dcterms:modified>
  <cp:category/>
  <cp:version/>
  <cp:contentType/>
  <cp:contentStatus/>
</cp:coreProperties>
</file>