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035" windowHeight="8895" activeTab="0"/>
  </bookViews>
  <sheets>
    <sheet name="Table" sheetId="1" r:id="rId1"/>
  </sheets>
  <definedNames>
    <definedName name="_xlnm.Print_Area" localSheetId="0">'Table'!$A$1:$H$38</definedName>
  </definedNames>
  <calcPr fullCalcOnLoad="1"/>
</workbook>
</file>

<file path=xl/sharedStrings.xml><?xml version="1.0" encoding="utf-8"?>
<sst xmlns="http://schemas.openxmlformats.org/spreadsheetml/2006/main" count="41" uniqueCount="35">
  <si>
    <t>After</t>
  </si>
  <si>
    <t>Before</t>
  </si>
  <si>
    <t>Difference</t>
  </si>
  <si>
    <t xml:space="preserve">n = </t>
  </si>
  <si>
    <t xml:space="preserve">Sum = </t>
  </si>
  <si>
    <t xml:space="preserve">SumSq = </t>
  </si>
  <si>
    <t xml:space="preserve">Mean = </t>
  </si>
  <si>
    <t xml:space="preserve">Var. = </t>
  </si>
  <si>
    <t xml:space="preserve">s.d. = </t>
  </si>
  <si>
    <t xml:space="preserve">Pool(s.e.) = </t>
  </si>
  <si>
    <t xml:space="preserve">t[pool] = </t>
  </si>
  <si>
    <t>Product</t>
  </si>
  <si>
    <t xml:space="preserve">    Explore the formulae in various cells!</t>
  </si>
  <si>
    <t>Example:</t>
  </si>
  <si>
    <r>
      <t>D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= </t>
    </r>
  </si>
  <si>
    <r>
      <t xml:space="preserve">  ((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1)</t>
    </r>
    <r>
      <rPr>
        <i/>
        <sz val="12"/>
        <rFont val="Times New Roman"/>
        <family val="1"/>
      </rPr>
      <t>s</t>
    </r>
    <r>
      <rPr>
        <i/>
        <vertAlign val="subscript"/>
        <sz val="12"/>
        <rFont val="Times New Roman"/>
        <family val="1"/>
      </rPr>
      <t>A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+ (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1)</t>
    </r>
    <r>
      <rPr>
        <i/>
        <sz val="12"/>
        <rFont val="Times New Roman"/>
        <family val="1"/>
      </rPr>
      <t>s</t>
    </r>
    <r>
      <rPr>
        <i/>
        <vertAlign val="subscript"/>
        <sz val="12"/>
        <rFont val="Times New Roman"/>
        <family val="1"/>
      </rPr>
      <t>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) / </t>
    </r>
    <r>
      <rPr>
        <sz val="12"/>
        <rFont val="Symbol"/>
        <family val="1"/>
      </rPr>
      <t>n</t>
    </r>
  </si>
  <si>
    <r>
      <t>E14</t>
    </r>
    <r>
      <rPr>
        <sz val="12"/>
        <rFont val="Times New Roman"/>
        <family val="0"/>
      </rPr>
      <t xml:space="preserve"> (pooled sample variance </t>
    </r>
    <r>
      <rPr>
        <i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) = </t>
    </r>
  </si>
  <si>
    <t xml:space="preserve">p [pool] =  </t>
  </si>
  <si>
    <t xml:space="preserve">a = 5%: </t>
  </si>
  <si>
    <t xml:space="preserve">c = </t>
  </si>
  <si>
    <t>95%:</t>
  </si>
  <si>
    <t xml:space="preserve">a = 1%: </t>
  </si>
  <si>
    <t>99%:</t>
  </si>
  <si>
    <r>
      <t>Intermediate calculations</t>
    </r>
    <r>
      <rPr>
        <sz val="12"/>
        <rFont val="Times New Roman"/>
        <family val="0"/>
      </rPr>
      <t>:  Squares</t>
    </r>
  </si>
  <si>
    <r>
      <t>Pool 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</si>
  <si>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>Pool(s.e.)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</si>
  <si>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 xml:space="preserve">&lt;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0"/>
      </rPr>
      <t xml:space="preserve"> </t>
    </r>
    <r>
      <rPr>
        <sz val="11"/>
        <rFont val="Symbol"/>
        <family val="1"/>
      </rPr>
      <t>-</t>
    </r>
    <r>
      <rPr>
        <sz val="11"/>
        <rFont val="Times New Roman"/>
        <family val="0"/>
      </rPr>
      <t xml:space="preserve">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0"/>
      </rPr>
      <t xml:space="preserve"> &lt; </t>
    </r>
    <r>
      <rPr>
        <sz val="11"/>
        <rFont val="Symbol"/>
        <family val="1"/>
      </rPr>
      <t xml:space="preserve"> </t>
    </r>
  </si>
  <si>
    <t>Two-sided confidence interval:</t>
  </si>
  <si>
    <r>
      <t>t</t>
    </r>
    <r>
      <rPr>
        <vertAlign val="subscript"/>
        <sz val="12"/>
        <rFont val="Times New Roman"/>
        <family val="1"/>
      </rPr>
      <t xml:space="preserve">.025, </t>
    </r>
    <r>
      <rPr>
        <i/>
        <vertAlign val="subscript"/>
        <sz val="12"/>
        <rFont val="Symbol"/>
        <family val="1"/>
      </rPr>
      <t>n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</si>
  <si>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Times New Roman"/>
        <family val="1"/>
      </rPr>
      <t xml:space="preserve">.005, </t>
    </r>
    <r>
      <rPr>
        <i/>
        <vertAlign val="subscript"/>
        <sz val="12"/>
        <rFont val="Symbol"/>
        <family val="1"/>
      </rPr>
      <t>n</t>
    </r>
    <r>
      <rPr>
        <sz val="12"/>
        <rFont val="Times New Roman"/>
        <family val="1"/>
      </rPr>
      <t xml:space="preserve"> = </t>
    </r>
  </si>
  <si>
    <r>
      <t>n</t>
    </r>
    <r>
      <rPr>
        <b/>
        <sz val="12"/>
        <rFont val="Times New Roman"/>
        <family val="1"/>
      </rPr>
      <t xml:space="preserve"> = Pool d.f. = </t>
    </r>
  </si>
  <si>
    <t>Boundary of upper rejection region:</t>
  </si>
  <si>
    <r>
      <t xml:space="preserve">Testing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: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= </t>
    </r>
    <r>
      <rPr>
        <sz val="12"/>
        <rFont val="Symbol"/>
        <family val="1"/>
      </rPr>
      <t>D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  vs.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: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</t>
    </r>
    <r>
      <rPr>
        <sz val="12"/>
        <rFont val="Times New Roman"/>
        <family val="1"/>
      </rPr>
      <t>≠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D</t>
    </r>
    <r>
      <rPr>
        <vertAlign val="subscript"/>
        <sz val="12"/>
        <rFont val="Times New Roman"/>
        <family val="1"/>
      </rPr>
      <t>o</t>
    </r>
  </si>
  <si>
    <r>
      <t xml:space="preserve">Assuming </t>
    </r>
    <r>
      <rPr>
        <sz val="12"/>
        <rFont val="Symbol"/>
        <family val="1"/>
      </rPr>
      <t>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= </t>
    </r>
    <r>
      <rPr>
        <sz val="12"/>
        <rFont val="Symbol"/>
        <family val="1"/>
      </rPr>
      <t>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and independence</t>
    </r>
  </si>
  <si>
    <t>Example 11.05 :  Unpaired t-test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</si>
</sst>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name val="MT Symbol"/>
      <family val="5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0"/>
    </font>
    <font>
      <sz val="11"/>
      <name val="Symbol"/>
      <family val="1"/>
    </font>
    <font>
      <vertAlign val="subscript"/>
      <sz val="11"/>
      <name val="Times New Roman"/>
      <family val="1"/>
    </font>
    <font>
      <i/>
      <vertAlign val="subscript"/>
      <sz val="12"/>
      <name val="Symbol"/>
      <family val="1"/>
    </font>
    <font>
      <b/>
      <i/>
      <sz val="12"/>
      <name val="Symbol"/>
      <family val="1"/>
    </font>
    <font>
      <sz val="12"/>
      <name val="ScriptC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3" borderId="1" xfId="0" applyFill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10" sqref="B10"/>
    </sheetView>
  </sheetViews>
  <sheetFormatPr defaultColWidth="9.00390625" defaultRowHeight="15.75"/>
  <cols>
    <col min="4" max="4" width="12.625" style="0" customWidth="1"/>
    <col min="7" max="7" width="9.625" style="0" customWidth="1"/>
  </cols>
  <sheetData>
    <row r="1" spans="1:5" ht="20.25">
      <c r="A1" t="s">
        <v>34</v>
      </c>
      <c r="E1" t="s">
        <v>33</v>
      </c>
    </row>
    <row r="2" ht="21.75">
      <c r="B2" t="s">
        <v>32</v>
      </c>
    </row>
    <row r="3" spans="1:7" ht="15.75">
      <c r="A3" s="2" t="s">
        <v>0</v>
      </c>
      <c r="B3" s="2" t="s">
        <v>1</v>
      </c>
      <c r="C3" s="2"/>
      <c r="D3" s="2"/>
      <c r="E3" s="2" t="s">
        <v>0</v>
      </c>
      <c r="F3" s="2" t="s">
        <v>1</v>
      </c>
      <c r="G3" s="2" t="s">
        <v>2</v>
      </c>
    </row>
    <row r="5" spans="1:2" ht="15.75">
      <c r="A5" s="12">
        <v>20</v>
      </c>
      <c r="B5" s="12">
        <v>21</v>
      </c>
    </row>
    <row r="6" spans="1:6" ht="15.75">
      <c r="A6" s="12">
        <v>28</v>
      </c>
      <c r="B6" s="12">
        <v>18</v>
      </c>
      <c r="D6" s="8" t="s">
        <v>3</v>
      </c>
      <c r="E6">
        <f>COUNT(A5:A16)</f>
        <v>6</v>
      </c>
      <c r="F6">
        <f>COUNT(B5:B16)</f>
        <v>5</v>
      </c>
    </row>
    <row r="7" spans="1:6" ht="15.75">
      <c r="A7" s="12">
        <v>24</v>
      </c>
      <c r="B7" s="12">
        <v>19</v>
      </c>
      <c r="D7" s="1" t="s">
        <v>4</v>
      </c>
      <c r="E7">
        <f>SUM(A5:A16)</f>
        <v>147</v>
      </c>
      <c r="F7">
        <f>SUM(B5:B16)</f>
        <v>97</v>
      </c>
    </row>
    <row r="8" spans="1:6" ht="15.75">
      <c r="A8" s="12">
        <v>26</v>
      </c>
      <c r="B8" s="12">
        <v>17</v>
      </c>
      <c r="D8" s="1" t="s">
        <v>5</v>
      </c>
      <c r="E8">
        <f>SUM(A29:A40)</f>
        <v>3641</v>
      </c>
      <c r="F8">
        <f>SUM(B29:B40)</f>
        <v>1899</v>
      </c>
    </row>
    <row r="9" spans="1:7" ht="15.75">
      <c r="A9" s="12">
        <v>23</v>
      </c>
      <c r="B9" s="12">
        <v>22</v>
      </c>
      <c r="D9" s="1" t="s">
        <v>6</v>
      </c>
      <c r="E9">
        <f>E7/E6</f>
        <v>24.5</v>
      </c>
      <c r="F9">
        <f>F7/F6</f>
        <v>19.4</v>
      </c>
      <c r="G9">
        <f>E9-F9</f>
        <v>5.100000000000001</v>
      </c>
    </row>
    <row r="10" spans="1:6" ht="15.75">
      <c r="A10" s="12">
        <v>26</v>
      </c>
      <c r="B10" s="12"/>
      <c r="D10" s="1" t="s">
        <v>7</v>
      </c>
      <c r="E10">
        <f>(E6*E8-E7*E7)/(E6*(E6-1))</f>
        <v>7.9</v>
      </c>
      <c r="F10">
        <f>(F6*F8-F7*F7)/(F6*(F6-1))</f>
        <v>4.3</v>
      </c>
    </row>
    <row r="11" spans="1:6" ht="15.75">
      <c r="A11" s="12"/>
      <c r="B11" s="12"/>
      <c r="D11" s="1" t="s">
        <v>8</v>
      </c>
      <c r="E11">
        <f>SQRT(E10)</f>
        <v>2.8106938645110393</v>
      </c>
      <c r="F11">
        <f>SQRT(F10)</f>
        <v>2.073644135332772</v>
      </c>
    </row>
    <row r="12" spans="1:5" ht="17.25">
      <c r="A12" s="12"/>
      <c r="B12" s="12"/>
      <c r="D12" s="11" t="s">
        <v>14</v>
      </c>
      <c r="E12" s="12">
        <v>0</v>
      </c>
    </row>
    <row r="13" spans="1:2" ht="15.75">
      <c r="A13" s="12"/>
      <c r="B13" s="12"/>
    </row>
    <row r="14" spans="1:5" ht="18.75">
      <c r="A14" s="12"/>
      <c r="B14" s="12"/>
      <c r="D14" s="1" t="s">
        <v>24</v>
      </c>
      <c r="E14">
        <f>((E6-1)*E10+(F6-1)*F10)/(E17)</f>
        <v>6.300000000000001</v>
      </c>
    </row>
    <row r="15" spans="1:6" ht="18.75">
      <c r="A15" s="12"/>
      <c r="B15" s="12"/>
      <c r="D15" s="1" t="s">
        <v>25</v>
      </c>
      <c r="E15">
        <f>E14*((1/E6)+(1/F6))</f>
        <v>2.3100000000000005</v>
      </c>
      <c r="F15" s="3"/>
    </row>
    <row r="16" spans="1:6" ht="15.75">
      <c r="A16" s="12"/>
      <c r="B16" s="12"/>
      <c r="D16" s="1" t="s">
        <v>9</v>
      </c>
      <c r="E16">
        <f>SQRT(E15)</f>
        <v>1.5198684153570665</v>
      </c>
      <c r="F16" s="1"/>
    </row>
    <row r="17" spans="4:6" ht="15.75">
      <c r="D17" s="20" t="s">
        <v>30</v>
      </c>
      <c r="E17">
        <f>E6+F6-2</f>
        <v>9</v>
      </c>
      <c r="F17" s="1"/>
    </row>
    <row r="18" spans="4:8" ht="18.75">
      <c r="D18" s="1" t="s">
        <v>10</v>
      </c>
      <c r="E18" s="9">
        <f>((E9-F9)-E12)/E16</f>
        <v>3.3555536442948224</v>
      </c>
      <c r="F18" s="1"/>
      <c r="G18" s="15" t="s">
        <v>28</v>
      </c>
      <c r="H18">
        <f>TINV(0.05,$E$17)</f>
        <v>2.262157158173583</v>
      </c>
    </row>
    <row r="19" spans="4:8" ht="18.75">
      <c r="D19" s="1" t="s">
        <v>17</v>
      </c>
      <c r="E19" s="10">
        <f>TDIST(ABS(E18),E17,2)</f>
        <v>0.00844863683957509</v>
      </c>
      <c r="F19" s="1"/>
      <c r="G19" s="15" t="s">
        <v>29</v>
      </c>
      <c r="H19">
        <f>TINV(0.01,$E$17)</f>
        <v>3.2498355411274824</v>
      </c>
    </row>
    <row r="20" spans="4:7" ht="15.75">
      <c r="D20" s="1"/>
      <c r="E20" s="4"/>
      <c r="F20" s="1"/>
      <c r="G20" s="1"/>
    </row>
    <row r="21" spans="1:6" ht="15.75">
      <c r="A21" t="s">
        <v>31</v>
      </c>
      <c r="D21" s="1"/>
      <c r="E21" s="4" t="s">
        <v>27</v>
      </c>
      <c r="F21" s="1"/>
    </row>
    <row r="22" spans="1:8" ht="16.5">
      <c r="A22" s="14" t="s">
        <v>18</v>
      </c>
      <c r="B22" s="15" t="s">
        <v>19</v>
      </c>
      <c r="C22">
        <f>$E$12+TINV(0.05,$E$17)*$E$16</f>
        <v>3.4381812152819284</v>
      </c>
      <c r="D22" s="16" t="str">
        <f>IF($G$9&gt;$C22,"Reject Ho","Keep Ho")</f>
        <v>Reject Ho</v>
      </c>
      <c r="E22" s="17" t="s">
        <v>20</v>
      </c>
      <c r="F22">
        <f>$G$9-TINV(0.05,$E$17)*$E$16</f>
        <v>1.661818784718073</v>
      </c>
      <c r="G22" s="19" t="s">
        <v>26</v>
      </c>
      <c r="H22">
        <f>$G$9+TINV(0.05,$E$17)*$E$16</f>
        <v>8.53818121528193</v>
      </c>
    </row>
    <row r="23" spans="1:8" ht="16.5">
      <c r="A23" s="14" t="s">
        <v>21</v>
      </c>
      <c r="B23" s="15" t="s">
        <v>19</v>
      </c>
      <c r="C23">
        <f>$E$12+TINV(0.01,$E$17)*$E$16</f>
        <v>4.939322394064502</v>
      </c>
      <c r="D23" s="16" t="str">
        <f>IF($G$9&gt;$C23,"Reject Ho","Keep Ho")</f>
        <v>Reject Ho</v>
      </c>
      <c r="E23" s="17" t="s">
        <v>22</v>
      </c>
      <c r="F23">
        <f>$G$9-TINV(0.01,$E$17)*$E$16</f>
        <v>0.16067760593549973</v>
      </c>
      <c r="G23" s="19" t="s">
        <v>26</v>
      </c>
      <c r="H23">
        <f>$G$9+TINV(0.01,$E$17)*$E$16</f>
        <v>10.039322394064502</v>
      </c>
    </row>
    <row r="24" spans="4:7" ht="15.75">
      <c r="D24" s="1"/>
      <c r="E24" s="4"/>
      <c r="F24" s="1"/>
      <c r="G24" s="1"/>
    </row>
    <row r="25" spans="4:7" ht="15.75">
      <c r="D25" s="1"/>
      <c r="E25" s="4"/>
      <c r="F25" s="1"/>
      <c r="G25" s="1"/>
    </row>
    <row r="26" spans="1:5" ht="15.75">
      <c r="A26" s="18" t="s">
        <v>23</v>
      </c>
      <c r="D26" s="5" t="s">
        <v>11</v>
      </c>
      <c r="E26" s="6" t="s">
        <v>12</v>
      </c>
    </row>
    <row r="27" spans="1:5" ht="15.75">
      <c r="A27" s="2" t="s">
        <v>0</v>
      </c>
      <c r="B27" s="2" t="s">
        <v>1</v>
      </c>
      <c r="C27" s="2"/>
      <c r="D27" s="13"/>
      <c r="E27" s="7" t="s">
        <v>13</v>
      </c>
    </row>
    <row r="28" ht="20.25">
      <c r="E28" s="7" t="s">
        <v>16</v>
      </c>
    </row>
    <row r="29" spans="1:5" ht="20.25">
      <c r="A29">
        <f aca="true" t="shared" si="0" ref="A29:B38">A5*A5</f>
        <v>400</v>
      </c>
      <c r="B29">
        <f t="shared" si="0"/>
        <v>441</v>
      </c>
      <c r="E29" s="6" t="s">
        <v>15</v>
      </c>
    </row>
    <row r="30" spans="1:2" ht="15.75">
      <c r="A30">
        <f t="shared" si="0"/>
        <v>784</v>
      </c>
      <c r="B30">
        <f t="shared" si="0"/>
        <v>324</v>
      </c>
    </row>
    <row r="31" spans="1:2" ht="15.75">
      <c r="A31">
        <f t="shared" si="0"/>
        <v>576</v>
      </c>
      <c r="B31">
        <f t="shared" si="0"/>
        <v>361</v>
      </c>
    </row>
    <row r="32" spans="1:2" ht="15.75">
      <c r="A32">
        <f t="shared" si="0"/>
        <v>676</v>
      </c>
      <c r="B32">
        <f t="shared" si="0"/>
        <v>289</v>
      </c>
    </row>
    <row r="33" spans="1:2" ht="15.75">
      <c r="A33">
        <f t="shared" si="0"/>
        <v>529</v>
      </c>
      <c r="B33">
        <f t="shared" si="0"/>
        <v>484</v>
      </c>
    </row>
    <row r="34" spans="1:2" ht="15.75">
      <c r="A34">
        <f t="shared" si="0"/>
        <v>676</v>
      </c>
      <c r="B34">
        <f t="shared" si="0"/>
        <v>0</v>
      </c>
    </row>
    <row r="35" spans="1:2" ht="15.75">
      <c r="A35">
        <f t="shared" si="0"/>
        <v>0</v>
      </c>
      <c r="B35">
        <f t="shared" si="0"/>
        <v>0</v>
      </c>
    </row>
    <row r="36" spans="1:2" ht="15.75">
      <c r="A36">
        <f t="shared" si="0"/>
        <v>0</v>
      </c>
      <c r="B36">
        <f t="shared" si="0"/>
        <v>0</v>
      </c>
    </row>
    <row r="37" spans="1:2" ht="15.75">
      <c r="A37">
        <f t="shared" si="0"/>
        <v>0</v>
      </c>
      <c r="B37">
        <f t="shared" si="0"/>
        <v>0</v>
      </c>
    </row>
    <row r="38" spans="1:2" ht="15.75">
      <c r="A38">
        <f t="shared" si="0"/>
        <v>0</v>
      </c>
      <c r="B38">
        <f t="shared" si="0"/>
        <v>0</v>
      </c>
    </row>
    <row r="39" spans="1:2" ht="15.75">
      <c r="A39">
        <f>A15*A15</f>
        <v>0</v>
      </c>
      <c r="B39">
        <f>B15*B15</f>
        <v>0</v>
      </c>
    </row>
    <row r="40" spans="1:2" ht="15.75">
      <c r="A40">
        <f>A16*A16</f>
        <v>0</v>
      </c>
      <c r="B40">
        <f>B16*B16</f>
        <v>0</v>
      </c>
    </row>
  </sheetData>
  <sheetProtection sheet="1" objects="1" scenarios="1"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scale="105" r:id="rId1"/>
  <headerFooter alignWithMargins="0">
    <oddHeader>&amp;L&amp;"Times New Roman,Bold"ENGI 3423&amp;CHypothesis tests on the
Difference of Two Means&amp;R&amp;"Lincoln,Regular"&amp;14Dr.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2007-07-05T14:28:08Z</cp:lastPrinted>
  <dcterms:created xsi:type="dcterms:W3CDTF">1997-10-23T16:36:17Z</dcterms:created>
  <dcterms:modified xsi:type="dcterms:W3CDTF">2007-07-05T14:28:13Z</dcterms:modified>
  <cp:category/>
  <cp:version/>
  <cp:contentType/>
  <cp:contentStatus/>
</cp:coreProperties>
</file>