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" yWindow="60" windowWidth="9765" windowHeight="9120"/>
  </bookViews>
  <sheets>
    <sheet name="Tables" sheetId="1" r:id="rId1"/>
    <sheet name="Graphs" sheetId="2" r:id="rId2"/>
  </sheets>
  <definedNames>
    <definedName name="_xlnm.Print_Area" localSheetId="1">Graphs!$A$1:$I$56</definedName>
    <definedName name="_xlnm.Print_Area" localSheetId="0">Tables!$A$1:$H$19</definedName>
  </definedNames>
  <calcPr calcId="145621"/>
</workbook>
</file>

<file path=xl/calcChain.xml><?xml version="1.0" encoding="utf-8"?>
<calcChain xmlns="http://schemas.openxmlformats.org/spreadsheetml/2006/main">
  <c r="D10" i="1" l="1"/>
  <c r="D12" i="1" s="1"/>
  <c r="D11" i="1"/>
  <c r="D18" i="1" s="1"/>
  <c r="G2" i="2"/>
  <c r="I2" i="2"/>
  <c r="G18" i="1"/>
  <c r="E23" i="1"/>
  <c r="G15" i="1"/>
  <c r="F23" i="1"/>
  <c r="E2" i="2" l="1"/>
  <c r="C23" i="1"/>
  <c r="H22" i="1"/>
  <c r="A24" i="1" s="1"/>
  <c r="G12" i="1"/>
  <c r="G11" i="1"/>
  <c r="C15" i="1"/>
  <c r="B23" i="1"/>
  <c r="C2" i="2"/>
  <c r="C24" i="1" l="1"/>
  <c r="B24" i="1"/>
  <c r="E24" i="1"/>
  <c r="F24" i="1"/>
  <c r="A25" i="1"/>
  <c r="E25" i="1" l="1"/>
  <c r="B25" i="1"/>
  <c r="A26" i="1"/>
  <c r="F25" i="1"/>
  <c r="C25" i="1"/>
  <c r="F26" i="1" l="1"/>
  <c r="C26" i="1"/>
  <c r="B26" i="1"/>
  <c r="E26" i="1"/>
  <c r="A27" i="1"/>
  <c r="B27" i="1" l="1"/>
  <c r="E27" i="1"/>
  <c r="F27" i="1"/>
  <c r="C27" i="1"/>
  <c r="A28" i="1"/>
  <c r="B28" i="1" l="1"/>
  <c r="F28" i="1"/>
  <c r="C28" i="1"/>
  <c r="E28" i="1"/>
  <c r="A29" i="1"/>
  <c r="B29" i="1" l="1"/>
  <c r="C29" i="1"/>
  <c r="F29" i="1"/>
  <c r="E29" i="1"/>
  <c r="A30" i="1"/>
  <c r="B30" i="1" l="1"/>
  <c r="E30" i="1"/>
  <c r="C30" i="1"/>
  <c r="F30" i="1"/>
  <c r="A31" i="1"/>
  <c r="B31" i="1" l="1"/>
  <c r="E31" i="1"/>
  <c r="F31" i="1"/>
  <c r="C31" i="1"/>
  <c r="A32" i="1"/>
  <c r="B32" i="1" l="1"/>
  <c r="F32" i="1"/>
  <c r="C32" i="1"/>
  <c r="E32" i="1"/>
  <c r="A33" i="1"/>
  <c r="B33" i="1" l="1"/>
  <c r="C33" i="1"/>
  <c r="F33" i="1"/>
  <c r="E33" i="1"/>
  <c r="A34" i="1"/>
  <c r="B34" i="1" l="1"/>
  <c r="E34" i="1"/>
  <c r="C34" i="1"/>
  <c r="F34" i="1"/>
  <c r="A35" i="1"/>
  <c r="B35" i="1" l="1"/>
  <c r="C35" i="1"/>
  <c r="E35" i="1"/>
  <c r="A36" i="1"/>
  <c r="F35" i="1"/>
  <c r="B36" i="1" l="1"/>
  <c r="C36" i="1"/>
  <c r="E36" i="1"/>
  <c r="F36" i="1"/>
  <c r="A37" i="1"/>
  <c r="B37" i="1" l="1"/>
  <c r="C37" i="1"/>
  <c r="E37" i="1"/>
  <c r="A38" i="1"/>
  <c r="F37" i="1"/>
  <c r="B38" i="1" l="1"/>
  <c r="C38" i="1"/>
  <c r="E38" i="1"/>
  <c r="A39" i="1"/>
  <c r="F38" i="1"/>
  <c r="C39" i="1" l="1"/>
  <c r="B39" i="1"/>
  <c r="F39" i="1"/>
  <c r="E39" i="1"/>
  <c r="A40" i="1"/>
  <c r="B40" i="1" l="1"/>
  <c r="C40" i="1"/>
  <c r="E40" i="1"/>
  <c r="A41" i="1"/>
  <c r="F40" i="1"/>
  <c r="B41" i="1" l="1"/>
  <c r="C41" i="1"/>
  <c r="E41" i="1"/>
  <c r="F41" i="1"/>
  <c r="A42" i="1"/>
  <c r="C42" i="1" l="1"/>
  <c r="B42" i="1"/>
  <c r="F42" i="1"/>
  <c r="E42" i="1"/>
  <c r="A43" i="1"/>
  <c r="B43" i="1" l="1"/>
  <c r="C43" i="1"/>
  <c r="E43" i="1"/>
  <c r="A44" i="1"/>
  <c r="F43" i="1"/>
  <c r="C44" i="1" l="1"/>
  <c r="E44" i="1"/>
  <c r="B44" i="1"/>
  <c r="F44" i="1"/>
  <c r="A45" i="1"/>
  <c r="C45" i="1" l="1"/>
  <c r="E45" i="1"/>
  <c r="B45" i="1"/>
  <c r="A46" i="1"/>
  <c r="F45" i="1"/>
  <c r="C46" i="1" l="1"/>
  <c r="B46" i="1"/>
  <c r="E46" i="1"/>
  <c r="A47" i="1"/>
  <c r="F46" i="1"/>
  <c r="C47" i="1" l="1"/>
  <c r="B47" i="1"/>
  <c r="F47" i="1"/>
  <c r="E47" i="1"/>
  <c r="A48" i="1"/>
  <c r="B48" i="1" l="1"/>
  <c r="C48" i="1"/>
  <c r="E48" i="1"/>
  <c r="A49" i="1"/>
  <c r="F48" i="1"/>
  <c r="E49" i="1" l="1"/>
  <c r="B49" i="1"/>
  <c r="C49" i="1"/>
  <c r="F49" i="1"/>
  <c r="A50" i="1"/>
  <c r="B50" i="1" l="1"/>
  <c r="C50" i="1"/>
  <c r="F50" i="1"/>
  <c r="E50" i="1"/>
  <c r="A51" i="1"/>
  <c r="C51" i="1" l="1"/>
  <c r="B51" i="1"/>
  <c r="E51" i="1"/>
  <c r="A52" i="1"/>
  <c r="F51" i="1"/>
  <c r="C52" i="1" l="1"/>
  <c r="E52" i="1"/>
  <c r="B52" i="1"/>
  <c r="F52" i="1"/>
  <c r="A53" i="1"/>
  <c r="B53" i="1" l="1"/>
  <c r="E53" i="1"/>
  <c r="C53" i="1"/>
  <c r="A54" i="1"/>
  <c r="F53" i="1"/>
  <c r="B54" i="1" l="1"/>
  <c r="C54" i="1"/>
  <c r="E54" i="1"/>
  <c r="A55" i="1"/>
  <c r="F54" i="1"/>
  <c r="C55" i="1" l="1"/>
  <c r="B55" i="1"/>
  <c r="F55" i="1"/>
  <c r="E55" i="1"/>
  <c r="A56" i="1"/>
  <c r="C56" i="1" l="1"/>
  <c r="E56" i="1"/>
  <c r="B56" i="1"/>
  <c r="A57" i="1"/>
  <c r="F56" i="1"/>
  <c r="B57" i="1" l="1"/>
  <c r="E57" i="1"/>
  <c r="C57" i="1"/>
  <c r="F57" i="1"/>
  <c r="A58" i="1"/>
  <c r="C58" i="1" l="1"/>
  <c r="B58" i="1"/>
  <c r="F58" i="1"/>
  <c r="E58" i="1"/>
  <c r="A59" i="1"/>
  <c r="B59" i="1" l="1"/>
  <c r="C59" i="1"/>
  <c r="E59" i="1"/>
  <c r="A60" i="1"/>
  <c r="F59" i="1"/>
  <c r="C60" i="1" l="1"/>
  <c r="E60" i="1"/>
  <c r="B60" i="1"/>
  <c r="F60" i="1"/>
  <c r="A61" i="1"/>
  <c r="C61" i="1" l="1"/>
  <c r="E61" i="1"/>
  <c r="B61" i="1"/>
  <c r="A62" i="1"/>
  <c r="F61" i="1"/>
  <c r="C62" i="1" l="1"/>
  <c r="B62" i="1"/>
  <c r="E62" i="1"/>
  <c r="A63" i="1"/>
  <c r="F62" i="1"/>
  <c r="B63" i="1" l="1"/>
  <c r="C63" i="1"/>
  <c r="F63" i="1"/>
  <c r="E63" i="1"/>
  <c r="A64" i="1"/>
  <c r="C64" i="1" l="1"/>
  <c r="E64" i="1"/>
  <c r="B64" i="1"/>
  <c r="A65" i="1"/>
  <c r="F64" i="1"/>
  <c r="B65" i="1" l="1"/>
  <c r="E65" i="1"/>
  <c r="C65" i="1"/>
  <c r="F65" i="1"/>
  <c r="A66" i="1"/>
  <c r="C66" i="1" l="1"/>
  <c r="A67" i="1"/>
  <c r="F66" i="1"/>
  <c r="E66" i="1"/>
  <c r="B66" i="1"/>
  <c r="C67" i="1" l="1"/>
  <c r="F67" i="1"/>
  <c r="E67" i="1"/>
  <c r="B67" i="1"/>
  <c r="A68" i="1"/>
  <c r="C68" i="1" l="1"/>
  <c r="E68" i="1"/>
  <c r="B68" i="1"/>
  <c r="A69" i="1"/>
  <c r="F68" i="1"/>
  <c r="E69" i="1" l="1"/>
  <c r="B69" i="1"/>
  <c r="A70" i="1"/>
  <c r="F69" i="1"/>
  <c r="C69" i="1"/>
  <c r="C70" i="1" l="1"/>
  <c r="F70" i="1"/>
  <c r="E70" i="1"/>
  <c r="B70" i="1"/>
  <c r="A71" i="1"/>
  <c r="C71" i="1" l="1"/>
  <c r="E71" i="1"/>
  <c r="B71" i="1"/>
  <c r="A72" i="1"/>
  <c r="F71" i="1"/>
  <c r="C72" i="1" l="1"/>
  <c r="E72" i="1"/>
  <c r="B72" i="1"/>
  <c r="A73" i="1"/>
  <c r="F72" i="1"/>
  <c r="C73" i="1" l="1"/>
  <c r="F73" i="1"/>
  <c r="E73" i="1"/>
  <c r="B73" i="1"/>
</calcChain>
</file>

<file path=xl/sharedStrings.xml><?xml version="1.0" encoding="utf-8"?>
<sst xmlns="http://schemas.openxmlformats.org/spreadsheetml/2006/main" count="30" uniqueCount="26">
  <si>
    <t>x</t>
  </si>
  <si>
    <r>
      <t>F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)</t>
    </r>
  </si>
  <si>
    <t>Adjust the numbers in the boxes as you wish.</t>
  </si>
  <si>
    <t>a</t>
  </si>
  <si>
    <t>b</t>
  </si>
  <si>
    <r>
      <t xml:space="preserve">Finds  </t>
    </r>
    <r>
      <rPr>
        <i/>
        <sz val="12"/>
        <color indexed="8"/>
        <rFont val="Times New Roman"/>
        <family val="1"/>
      </rPr>
      <t>F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)  =  P[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>]   and   P[</t>
    </r>
    <r>
      <rPr>
        <i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>]</t>
    </r>
  </si>
  <si>
    <r>
      <t>P[</t>
    </r>
    <r>
      <rPr>
        <i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X</t>
    </r>
    <r>
      <rPr>
        <sz val="12"/>
        <color indexed="8"/>
        <rFont val="Times New Roman"/>
        <family val="1"/>
      </rPr>
      <t xml:space="preserve"> &lt; </t>
    </r>
    <r>
      <rPr>
        <i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 xml:space="preserve">] = </t>
    </r>
    <r>
      <rPr>
        <i/>
        <sz val="12"/>
        <color indexed="8"/>
        <rFont val="Times New Roman"/>
        <family val="1"/>
      </rPr>
      <t>F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b</t>
    </r>
    <r>
      <rPr>
        <sz val="12"/>
        <color indexed="8"/>
        <rFont val="Times New Roman"/>
        <family val="1"/>
      </rPr>
      <t xml:space="preserve">) </t>
    </r>
    <r>
      <rPr>
        <sz val="12"/>
        <color indexed="8"/>
        <rFont val="Symbol"/>
        <family val="1"/>
        <charset val="2"/>
      </rPr>
      <t>-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F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a</t>
    </r>
    <r>
      <rPr>
        <sz val="12"/>
        <color indexed="8"/>
        <rFont val="Times New Roman"/>
        <family val="1"/>
      </rPr>
      <t>)</t>
    </r>
  </si>
  <si>
    <t xml:space="preserve">a = </t>
  </si>
  <si>
    <t xml:space="preserve">b = </t>
  </si>
  <si>
    <r>
      <t xml:space="preserve">  </t>
    </r>
    <r>
      <rPr>
        <sz val="12"/>
        <rFont val="Symbol"/>
        <family val="1"/>
        <charset val="2"/>
      </rPr>
      <t>¬</t>
    </r>
    <r>
      <rPr>
        <sz val="12"/>
        <rFont val="Times New Roman"/>
        <family val="1"/>
      </rPr>
      <t xml:space="preserve"> must be &gt; 0</t>
    </r>
  </si>
  <si>
    <t>Normal approximation:</t>
  </si>
  <si>
    <t>p.d.f.</t>
  </si>
  <si>
    <t>c.d.f.</t>
  </si>
  <si>
    <t xml:space="preserve">Mode = </t>
  </si>
  <si>
    <t xml:space="preserve">Median = </t>
  </si>
  <si>
    <t>Gamma</t>
  </si>
  <si>
    <t>Normal</t>
  </si>
  <si>
    <t>Step size</t>
  </si>
  <si>
    <t xml:space="preserve">m = </t>
  </si>
  <si>
    <t xml:space="preserve">s = </t>
  </si>
  <si>
    <r>
      <t xml:space="preserve">Mean = </t>
    </r>
    <r>
      <rPr>
        <i/>
        <sz val="12"/>
        <color indexed="8"/>
        <rFont val="Symbol"/>
        <family val="1"/>
        <charset val="2"/>
      </rPr>
      <t>m</t>
    </r>
    <r>
      <rPr>
        <sz val="12"/>
        <color indexed="8"/>
        <rFont val="Times New Roman"/>
        <family val="1"/>
      </rPr>
      <t xml:space="preserve"> = </t>
    </r>
  </si>
  <si>
    <r>
      <t xml:space="preserve">Standard deviation = </t>
    </r>
    <r>
      <rPr>
        <i/>
        <sz val="12"/>
        <color indexed="8"/>
        <rFont val="Symbol"/>
        <family val="1"/>
        <charset val="2"/>
      </rPr>
      <t>s</t>
    </r>
    <r>
      <rPr>
        <sz val="12"/>
        <color indexed="8"/>
        <rFont val="Times New Roman"/>
        <family val="1"/>
      </rPr>
      <t xml:space="preserve"> = </t>
    </r>
  </si>
  <si>
    <r>
      <t xml:space="preserve">Variance = </t>
    </r>
    <r>
      <rPr>
        <i/>
        <sz val="12"/>
        <color indexed="8"/>
        <rFont val="Symbol"/>
        <family val="1"/>
        <charset val="2"/>
      </rPr>
      <t>s</t>
    </r>
    <r>
      <rPr>
        <vertAlign val="superscript"/>
        <sz val="12"/>
        <color indexed="8"/>
        <rFont val="Symbol"/>
        <family val="1"/>
        <charset val="2"/>
      </rPr>
      <t>2</t>
    </r>
    <r>
      <rPr>
        <sz val="12"/>
        <color indexed="8"/>
        <rFont val="Times New Roman"/>
        <family val="1"/>
      </rPr>
      <t xml:space="preserve"> = </t>
    </r>
  </si>
  <si>
    <r>
      <rPr>
        <i/>
        <sz val="12"/>
        <color indexed="8"/>
        <rFont val="Symbol"/>
        <family val="1"/>
        <charset val="2"/>
      </rPr>
      <t>a</t>
    </r>
    <r>
      <rPr>
        <sz val="12"/>
        <color indexed="8"/>
        <rFont val="Symbol"/>
        <family val="1"/>
        <charset val="2"/>
      </rPr>
      <t xml:space="preserve"> = </t>
    </r>
  </si>
  <si>
    <r>
      <rPr>
        <i/>
        <sz val="12"/>
        <color indexed="8"/>
        <rFont val="Symbol"/>
        <family val="1"/>
        <charset val="2"/>
      </rPr>
      <t>b</t>
    </r>
    <r>
      <rPr>
        <sz val="12"/>
        <color indexed="8"/>
        <rFont val="Symbol"/>
        <family val="1"/>
        <charset val="2"/>
      </rPr>
      <t xml:space="preserve"> = </t>
    </r>
  </si>
  <si>
    <r>
      <t>X</t>
    </r>
    <r>
      <rPr>
        <sz val="12"/>
        <color indexed="8"/>
        <rFont val="Times New Roman"/>
        <family val="1"/>
      </rPr>
      <t xml:space="preserve">  ~  Gamma(</t>
    </r>
    <r>
      <rPr>
        <i/>
        <sz val="12"/>
        <color indexed="8"/>
        <rFont val="Symbol"/>
        <family val="1"/>
        <charset val="2"/>
      </rPr>
      <t>a</t>
    </r>
    <r>
      <rPr>
        <sz val="12"/>
        <color indexed="8"/>
        <rFont val="Times New Roman"/>
        <family val="1"/>
      </rPr>
      <t xml:space="preserve">, </t>
    </r>
    <r>
      <rPr>
        <i/>
        <sz val="12"/>
        <color indexed="8"/>
        <rFont val="Symbol"/>
        <family val="1"/>
        <charset val="2"/>
      </rPr>
      <t>b</t>
    </r>
    <r>
      <rPr>
        <sz val="12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</si>
</sst>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1" x14ac:knownFonts="1">
    <font>
      <sz val="12"/>
      <name val="Times New Roman"/>
    </font>
    <font>
      <sz val="12"/>
      <color indexed="8"/>
      <name val="Times New Roman"/>
      <family val="1"/>
    </font>
    <font>
      <sz val="12"/>
      <color indexed="8"/>
      <name val="Symbol"/>
      <family val="1"/>
      <charset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Symbol"/>
      <family val="1"/>
      <charset val="2"/>
    </font>
    <font>
      <vertAlign val="superscript"/>
      <sz val="12"/>
      <color indexed="8"/>
      <name val="Symbol"/>
      <family val="1"/>
      <charset val="2"/>
    </font>
    <font>
      <sz val="10"/>
      <name val="Arial"/>
      <family val="2"/>
    </font>
    <font>
      <i/>
      <sz val="12"/>
      <color indexed="8"/>
      <name val="Symbol"/>
      <family val="1"/>
      <charset val="2"/>
    </font>
    <font>
      <i/>
      <sz val="12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0" xfId="0" applyFont="1" applyFill="1"/>
    <xf numFmtId="0" fontId="4" fillId="2" borderId="0" xfId="0" applyFont="1" applyFill="1"/>
    <xf numFmtId="0" fontId="4" fillId="3" borderId="0" xfId="0" applyFont="1" applyFill="1"/>
    <xf numFmtId="0" fontId="1" fillId="4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5" fillId="0" borderId="0" xfId="0" quotePrefix="1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0" fontId="5" fillId="0" borderId="0" xfId="1" applyFont="1"/>
    <xf numFmtId="0" fontId="5" fillId="0" borderId="0" xfId="1" applyFont="1" applyAlignment="1">
      <alignment horizontal="left"/>
    </xf>
    <xf numFmtId="0" fontId="1" fillId="5" borderId="2" xfId="0" applyFont="1" applyFill="1" applyBorder="1" applyProtection="1">
      <protection locked="0"/>
    </xf>
    <xf numFmtId="0" fontId="1" fillId="6" borderId="1" xfId="0" applyFont="1" applyFill="1" applyBorder="1" applyProtection="1"/>
    <xf numFmtId="0" fontId="1" fillId="6" borderId="3" xfId="0" applyFont="1" applyFill="1" applyBorder="1" applyProtection="1"/>
    <xf numFmtId="0" fontId="1" fillId="0" borderId="2" xfId="0" applyFont="1" applyFill="1" applyBorder="1" applyProtection="1"/>
    <xf numFmtId="0" fontId="10" fillId="0" borderId="0" xfId="1" applyFont="1" applyAlignment="1">
      <alignment horizontal="right"/>
    </xf>
  </cellXfs>
  <cellStyles count="2">
    <cellStyle name="Normal" xfId="0" builtinId="0"/>
    <cellStyle name="Normal_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p.d.f.</a:t>
            </a:r>
          </a:p>
        </c:rich>
      </c:tx>
      <c:layout>
        <c:manualLayout>
          <c:xMode val="edge"/>
          <c:yMode val="edge"/>
          <c:x val="0.18480174434154278"/>
          <c:y val="2.1739130434782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970677775997436"/>
          <c:y val="0.17391335115445106"/>
          <c:w val="0.74784236669224735"/>
          <c:h val="0.62681270311916737"/>
        </c:manualLayout>
      </c:layout>
      <c:lineChart>
        <c:grouping val="standard"/>
        <c:varyColors val="0"/>
        <c:ser>
          <c:idx val="1"/>
          <c:order val="0"/>
          <c:tx>
            <c:v>Normal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Tables!$A$23:$A$73</c:f>
              <c:numCache>
                <c:formatCode>0.00</c:formatCode>
                <c:ptCount val="5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</c:numCache>
            </c:numRef>
          </c:cat>
          <c:val>
            <c:numRef>
              <c:f>Tables!$E$23:$E$73</c:f>
              <c:numCache>
                <c:formatCode>0.000000</c:formatCode>
                <c:ptCount val="51"/>
                <c:pt idx="0">
                  <c:v>1.0798193302637612E-2</c:v>
                </c:pt>
                <c:pt idx="1">
                  <c:v>1.3123162954935321E-2</c:v>
                </c:pt>
                <c:pt idx="2">
                  <c:v>1.5790031660178828E-2</c:v>
                </c:pt>
                <c:pt idx="3">
                  <c:v>1.8809815475377387E-2</c:v>
                </c:pt>
                <c:pt idx="4">
                  <c:v>2.2184166935891109E-2</c:v>
                </c:pt>
                <c:pt idx="5">
                  <c:v>2.5903519133178347E-2</c:v>
                </c:pt>
                <c:pt idx="6">
                  <c:v>2.9945493127148972E-2</c:v>
                </c:pt>
                <c:pt idx="7">
                  <c:v>3.427371840956147E-2</c:v>
                </c:pt>
                <c:pt idx="8">
                  <c:v>3.8837210996642592E-2</c:v>
                </c:pt>
                <c:pt idx="9">
                  <c:v>4.3570435406510108E-2</c:v>
                </c:pt>
                <c:pt idx="10">
                  <c:v>4.8394144903828672E-2</c:v>
                </c:pt>
                <c:pt idx="11">
                  <c:v>5.3217049979750963E-2</c:v>
                </c:pt>
                <c:pt idx="12">
                  <c:v>5.7938310552296549E-2</c:v>
                </c:pt>
                <c:pt idx="13">
                  <c:v>6.2450786673352257E-2</c:v>
                </c:pt>
                <c:pt idx="14">
                  <c:v>6.6644920578359926E-2</c:v>
                </c:pt>
                <c:pt idx="15">
                  <c:v>7.0413065352859905E-2</c:v>
                </c:pt>
                <c:pt idx="16">
                  <c:v>7.3654028060664664E-2</c:v>
                </c:pt>
                <c:pt idx="17">
                  <c:v>7.6277563092104816E-2</c:v>
                </c:pt>
                <c:pt idx="18">
                  <c:v>7.8208538795091181E-2</c:v>
                </c:pt>
                <c:pt idx="19">
                  <c:v>7.9390509495402356E-2</c:v>
                </c:pt>
                <c:pt idx="20">
                  <c:v>7.9788456080286549E-2</c:v>
                </c:pt>
                <c:pt idx="21">
                  <c:v>7.9390509495402356E-2</c:v>
                </c:pt>
                <c:pt idx="22">
                  <c:v>7.8208538795091181E-2</c:v>
                </c:pt>
                <c:pt idx="23">
                  <c:v>7.6277563092104816E-2</c:v>
                </c:pt>
                <c:pt idx="24">
                  <c:v>7.3654028060664664E-2</c:v>
                </c:pt>
                <c:pt idx="25">
                  <c:v>7.0413065352859905E-2</c:v>
                </c:pt>
                <c:pt idx="26">
                  <c:v>6.6644920578359926E-2</c:v>
                </c:pt>
                <c:pt idx="27">
                  <c:v>6.2450786673352257E-2</c:v>
                </c:pt>
                <c:pt idx="28">
                  <c:v>5.7938310552296549E-2</c:v>
                </c:pt>
                <c:pt idx="29">
                  <c:v>5.3217049979750963E-2</c:v>
                </c:pt>
                <c:pt idx="30">
                  <c:v>4.8394144903828672E-2</c:v>
                </c:pt>
                <c:pt idx="31">
                  <c:v>4.3570435406510108E-2</c:v>
                </c:pt>
                <c:pt idx="32">
                  <c:v>3.8837210996642592E-2</c:v>
                </c:pt>
                <c:pt idx="33">
                  <c:v>3.427371840956147E-2</c:v>
                </c:pt>
                <c:pt idx="34">
                  <c:v>2.9945493127148972E-2</c:v>
                </c:pt>
                <c:pt idx="35">
                  <c:v>2.5903519133178347E-2</c:v>
                </c:pt>
                <c:pt idx="36">
                  <c:v>2.2184166935891109E-2</c:v>
                </c:pt>
                <c:pt idx="37">
                  <c:v>1.8809815475377387E-2</c:v>
                </c:pt>
                <c:pt idx="38">
                  <c:v>1.5790031660178828E-2</c:v>
                </c:pt>
                <c:pt idx="39">
                  <c:v>1.3123162954935321E-2</c:v>
                </c:pt>
                <c:pt idx="40">
                  <c:v>1.0798193302637612E-2</c:v>
                </c:pt>
                <c:pt idx="41">
                  <c:v>8.7967191960854393E-3</c:v>
                </c:pt>
                <c:pt idx="42">
                  <c:v>7.0949185692462842E-3</c:v>
                </c:pt>
                <c:pt idx="43">
                  <c:v>5.6654075483202372E-3</c:v>
                </c:pt>
                <c:pt idx="44">
                  <c:v>4.4789060589685804E-3</c:v>
                </c:pt>
                <c:pt idx="45">
                  <c:v>3.5056600987137081E-3</c:v>
                </c:pt>
                <c:pt idx="46">
                  <c:v>2.7165938467371225E-3</c:v>
                </c:pt>
                <c:pt idx="47">
                  <c:v>2.0841869628845182E-3</c:v>
                </c:pt>
                <c:pt idx="48">
                  <c:v>1.5830903165959939E-3</c:v>
                </c:pt>
                <c:pt idx="49">
                  <c:v>1.1905064839551707E-3</c:v>
                </c:pt>
                <c:pt idx="50">
                  <c:v>8.8636968238760153E-4</c:v>
                </c:pt>
              </c:numCache>
            </c:numRef>
          </c:val>
          <c:smooth val="1"/>
        </c:ser>
        <c:ser>
          <c:idx val="0"/>
          <c:order val="1"/>
          <c:tx>
            <c:v>Gamma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Tables!$A$23:$A$73</c:f>
              <c:numCache>
                <c:formatCode>0.00</c:formatCode>
                <c:ptCount val="5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</c:numCache>
            </c:numRef>
          </c:cat>
          <c:val>
            <c:numRef>
              <c:f>Tables!$B$23:$B$73</c:f>
              <c:numCache>
                <c:formatCode>0.000000</c:formatCode>
                <c:ptCount val="51"/>
                <c:pt idx="0">
                  <c:v>0</c:v>
                </c:pt>
                <c:pt idx="1">
                  <c:v>4.3665640164159043E-4</c:v>
                </c:pt>
                <c:pt idx="2">
                  <c:v>2.8600321964187278E-3</c:v>
                </c:pt>
                <c:pt idx="3">
                  <c:v>7.9028875597539766E-3</c:v>
                </c:pt>
                <c:pt idx="4">
                  <c:v>1.5337095308534497E-2</c:v>
                </c:pt>
                <c:pt idx="5">
                  <c:v>2.4525296078096153E-2</c:v>
                </c:pt>
                <c:pt idx="6">
                  <c:v>3.4697573212285671E-2</c:v>
                </c:pt>
                <c:pt idx="7">
                  <c:v>4.5110804603717899E-2</c:v>
                </c:pt>
                <c:pt idx="8">
                  <c:v>5.5131209180407238E-2</c:v>
                </c:pt>
                <c:pt idx="9">
                  <c:v>6.4268207740552877E-2</c:v>
                </c:pt>
                <c:pt idx="10">
                  <c:v>7.2178817726193459E-2</c:v>
                </c:pt>
                <c:pt idx="11">
                  <c:v>7.865546868280876E-2</c:v>
                </c:pt>
                <c:pt idx="12">
                  <c:v>8.3605665751522576E-2</c:v>
                </c:pt>
                <c:pt idx="13">
                  <c:v>8.702882737967553E-2</c:v>
                </c:pt>
                <c:pt idx="14">
                  <c:v>8.8993499649918997E-2</c:v>
                </c:pt>
                <c:pt idx="15">
                  <c:v>8.9616723062155124E-2</c:v>
                </c:pt>
                <c:pt idx="16">
                  <c:v>8.9046393330873636E-2</c:v>
                </c:pt>
                <c:pt idx="17">
                  <c:v>8.7446866834710438E-2</c:v>
                </c:pt>
                <c:pt idx="18">
                  <c:v>8.4987706300058807E-2</c:v>
                </c:pt>
                <c:pt idx="19">
                  <c:v>8.1835266219434585E-2</c:v>
                </c:pt>
                <c:pt idx="20">
                  <c:v>7.814672592526585E-2</c:v>
                </c:pt>
                <c:pt idx="21">
                  <c:v>7.4066153031703497E-2</c:v>
                </c:pt>
                <c:pt idx="22">
                  <c:v>6.9722194820198827E-2</c:v>
                </c:pt>
                <c:pt idx="23">
                  <c:v>6.5227032269310301E-2</c:v>
                </c:pt>
                <c:pt idx="24">
                  <c:v>6.0676279043014876E-2</c:v>
                </c:pt>
                <c:pt idx="25">
                  <c:v>5.6149558325712237E-2</c:v>
                </c:pt>
                <c:pt idx="26">
                  <c:v>5.1711539338288724E-2</c:v>
                </c:pt>
                <c:pt idx="27">
                  <c:v>4.7413260103170748E-2</c:v>
                </c:pt>
                <c:pt idx="28">
                  <c:v>4.3293602295591101E-2</c:v>
                </c:pt>
                <c:pt idx="29">
                  <c:v>3.9380817431984405E-2</c:v>
                </c:pt>
                <c:pt idx="30">
                  <c:v>3.5694031343995562E-2</c:v>
                </c:pt>
                <c:pt idx="31">
                  <c:v>3.2244676312472666E-2</c:v>
                </c:pt>
                <c:pt idx="32">
                  <c:v>2.9037817987927192E-2</c:v>
                </c:pt>
                <c:pt idx="33">
                  <c:v>2.6073357954857962E-2</c:v>
                </c:pt>
                <c:pt idx="34">
                  <c:v>2.3347103152475814E-2</c:v>
                </c:pt>
                <c:pt idx="35">
                  <c:v>2.0851700945679948E-2</c:v>
                </c:pt>
                <c:pt idx="36">
                  <c:v>1.8577443986998586E-2</c:v>
                </c:pt>
                <c:pt idx="37">
                  <c:v>1.6512952591731338E-2</c:v>
                </c:pt>
                <c:pt idx="38">
                  <c:v>1.4645744563068375E-2</c:v>
                </c:pt>
                <c:pt idx="39">
                  <c:v>1.2962703582987718E-2</c:v>
                </c:pt>
                <c:pt idx="40">
                  <c:v>1.1450457699072407E-2</c:v>
                </c:pt>
                <c:pt idx="41">
                  <c:v>1.0095679304560019E-2</c:v>
                </c:pt>
                <c:pt idx="42">
                  <c:v>8.8853175006733398E-3</c:v>
                </c:pt>
                <c:pt idx="43">
                  <c:v>7.8067729798017181E-3</c:v>
                </c:pt>
                <c:pt idx="44">
                  <c:v>6.8480246767643055E-3</c:v>
                </c:pt>
                <c:pt idx="45">
                  <c:v>5.9977164786126271E-3</c:v>
                </c:pt>
                <c:pt idx="46">
                  <c:v>5.2452113158481719E-3</c:v>
                </c:pt>
                <c:pt idx="47">
                  <c:v>4.5806190177526563E-3</c:v>
                </c:pt>
                <c:pt idx="48">
                  <c:v>3.9948034271981405E-3</c:v>
                </c:pt>
                <c:pt idx="49">
                  <c:v>3.4793734515179671E-3</c:v>
                </c:pt>
                <c:pt idx="50">
                  <c:v>3.0266619841656569E-3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5504"/>
        <c:axId val="65367424"/>
      </c:lineChart>
      <c:catAx>
        <c:axId val="65365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175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93955258183400647"/>
              <c:y val="0.8985522461866178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36742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53674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21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f</a:t>
                </a:r>
                <a:r>
                  <a:rPr lang="en-CA" sz="2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21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2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0086355785837651E-2"/>
              <c:y val="3.4420289855072464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365504"/>
        <c:crosses val="autoZero"/>
        <c:crossBetween val="between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905017701802819"/>
          <c:y val="4.3478260869565216E-2"/>
          <c:w val="0.50259158019755312"/>
          <c:h val="7.97103351211533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4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c.d.f.</a:t>
            </a:r>
          </a:p>
        </c:rich>
      </c:tx>
      <c:layout>
        <c:manualLayout>
          <c:xMode val="edge"/>
          <c:yMode val="edge"/>
          <c:x val="0.18588640275387264"/>
          <c:y val="2.4344569288389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342512908777969"/>
          <c:y val="0.17041229666340535"/>
          <c:w val="0.76419965576592086"/>
          <c:h val="0.6460685972403829"/>
        </c:manualLayout>
      </c:layout>
      <c:lineChart>
        <c:grouping val="standard"/>
        <c:varyColors val="0"/>
        <c:ser>
          <c:idx val="1"/>
          <c:order val="0"/>
          <c:tx>
            <c:v>Normal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Tables!$A$23:$A$73</c:f>
              <c:numCache>
                <c:formatCode>0.00</c:formatCode>
                <c:ptCount val="5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</c:numCache>
            </c:numRef>
          </c:cat>
          <c:val>
            <c:numRef>
              <c:f>Tables!$F$23:$F$73</c:f>
              <c:numCache>
                <c:formatCode>0.000000</c:formatCode>
                <c:ptCount val="51"/>
                <c:pt idx="0">
                  <c:v>2.2750131948179191E-2</c:v>
                </c:pt>
                <c:pt idx="1">
                  <c:v>2.87165598160018E-2</c:v>
                </c:pt>
                <c:pt idx="2">
                  <c:v>3.5930319112925789E-2</c:v>
                </c:pt>
                <c:pt idx="3">
                  <c:v>4.4565462758543041E-2</c:v>
                </c:pt>
                <c:pt idx="4">
                  <c:v>5.4799291699557967E-2</c:v>
                </c:pt>
                <c:pt idx="5">
                  <c:v>6.6807201268858057E-2</c:v>
                </c:pt>
                <c:pt idx="6">
                  <c:v>8.0756659233771053E-2</c:v>
                </c:pt>
                <c:pt idx="7">
                  <c:v>9.6800484585610316E-2</c:v>
                </c:pt>
                <c:pt idx="8">
                  <c:v>0.11506967022170828</c:v>
                </c:pt>
                <c:pt idx="9">
                  <c:v>0.13566606094638264</c:v>
                </c:pt>
                <c:pt idx="10">
                  <c:v>0.15865525393145699</c:v>
                </c:pt>
                <c:pt idx="11">
                  <c:v>0.1840601253467595</c:v>
                </c:pt>
                <c:pt idx="12">
                  <c:v>0.21185539858339661</c:v>
                </c:pt>
                <c:pt idx="13">
                  <c:v>0.24196365222307298</c:v>
                </c:pt>
                <c:pt idx="14">
                  <c:v>0.27425311775007355</c:v>
                </c:pt>
                <c:pt idx="15">
                  <c:v>0.30853753872598688</c:v>
                </c:pt>
                <c:pt idx="16">
                  <c:v>0.34457825838967576</c:v>
                </c:pt>
                <c:pt idx="17">
                  <c:v>0.38208857781104733</c:v>
                </c:pt>
                <c:pt idx="18">
                  <c:v>0.42074029056089696</c:v>
                </c:pt>
                <c:pt idx="19">
                  <c:v>0.46017216272297101</c:v>
                </c:pt>
                <c:pt idx="20">
                  <c:v>0.5</c:v>
                </c:pt>
                <c:pt idx="21">
                  <c:v>0.53982783727702899</c:v>
                </c:pt>
                <c:pt idx="22">
                  <c:v>0.57925970943910299</c:v>
                </c:pt>
                <c:pt idx="23">
                  <c:v>0.61791142218895267</c:v>
                </c:pt>
                <c:pt idx="24">
                  <c:v>0.65542174161032429</c:v>
                </c:pt>
                <c:pt idx="25">
                  <c:v>0.69146246127401312</c:v>
                </c:pt>
                <c:pt idx="26">
                  <c:v>0.72574688224992645</c:v>
                </c:pt>
                <c:pt idx="27">
                  <c:v>0.75803634777692697</c:v>
                </c:pt>
                <c:pt idx="28">
                  <c:v>0.78814460141660336</c:v>
                </c:pt>
                <c:pt idx="29">
                  <c:v>0.81593987465324047</c:v>
                </c:pt>
                <c:pt idx="30">
                  <c:v>0.84134474606854304</c:v>
                </c:pt>
                <c:pt idx="31">
                  <c:v>0.86433393905361733</c:v>
                </c:pt>
                <c:pt idx="32">
                  <c:v>0.88493032977829178</c:v>
                </c:pt>
                <c:pt idx="33">
                  <c:v>0.9031995154143897</c:v>
                </c:pt>
                <c:pt idx="34">
                  <c:v>0.91924334076622893</c:v>
                </c:pt>
                <c:pt idx="35">
                  <c:v>0.93319279873114191</c:v>
                </c:pt>
                <c:pt idx="36">
                  <c:v>0.94520070830044201</c:v>
                </c:pt>
                <c:pt idx="37">
                  <c:v>0.95543453724145699</c:v>
                </c:pt>
                <c:pt idx="38">
                  <c:v>0.96406968088707423</c:v>
                </c:pt>
                <c:pt idx="39">
                  <c:v>0.97128344018399815</c:v>
                </c:pt>
                <c:pt idx="40">
                  <c:v>0.97724986805182079</c:v>
                </c:pt>
                <c:pt idx="41">
                  <c:v>0.98213557943718344</c:v>
                </c:pt>
                <c:pt idx="42">
                  <c:v>0.98609655248650141</c:v>
                </c:pt>
                <c:pt idx="43">
                  <c:v>0.98927588997832416</c:v>
                </c:pt>
                <c:pt idx="44">
                  <c:v>0.99180246407540384</c:v>
                </c:pt>
                <c:pt idx="45">
                  <c:v>0.99379033467422384</c:v>
                </c:pt>
                <c:pt idx="46">
                  <c:v>0.99533881197628127</c:v>
                </c:pt>
                <c:pt idx="47">
                  <c:v>0.99653302619695938</c:v>
                </c:pt>
                <c:pt idx="48">
                  <c:v>0.99744486966957202</c:v>
                </c:pt>
                <c:pt idx="49">
                  <c:v>0.99813418669961596</c:v>
                </c:pt>
                <c:pt idx="50">
                  <c:v>0.9986501019683699</c:v>
                </c:pt>
              </c:numCache>
            </c:numRef>
          </c:val>
          <c:smooth val="0"/>
        </c:ser>
        <c:ser>
          <c:idx val="0"/>
          <c:order val="1"/>
          <c:tx>
            <c:v>Gamma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Tables!$A$23:$A$73</c:f>
              <c:numCache>
                <c:formatCode>0.00</c:formatCode>
                <c:ptCount val="5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</c:numCache>
            </c:numRef>
          </c:cat>
          <c:val>
            <c:numRef>
              <c:f>Tables!$C$23:$C$73</c:f>
              <c:numCache>
                <c:formatCode>0.000000</c:formatCode>
                <c:ptCount val="51"/>
                <c:pt idx="0">
                  <c:v>0</c:v>
                </c:pt>
                <c:pt idx="1">
                  <c:v>5.6840240758156641E-5</c:v>
                </c:pt>
                <c:pt idx="2">
                  <c:v>7.7625137620701567E-4</c:v>
                </c:pt>
                <c:pt idx="3">
                  <c:v>3.3580688532479971E-3</c:v>
                </c:pt>
                <c:pt idx="4">
                  <c:v>9.0798578001539849E-3</c:v>
                </c:pt>
                <c:pt idx="5">
                  <c:v>1.8988156876153805E-2</c:v>
                </c:pt>
                <c:pt idx="6">
                  <c:v>3.3768968185655675E-2</c:v>
                </c:pt>
                <c:pt idx="7">
                  <c:v>5.3725250368075447E-2</c:v>
                </c:pt>
                <c:pt idx="8">
                  <c:v>7.8813487229718912E-2</c:v>
                </c:pt>
                <c:pt idx="9">
                  <c:v>0.10870839470920544</c:v>
                </c:pt>
                <c:pt idx="10">
                  <c:v>0.14287653950145301</c:v>
                </c:pt>
                <c:pt idx="11">
                  <c:v>0.18064757829666178</c:v>
                </c:pt>
                <c:pt idx="12">
                  <c:v>0.22127708896368309</c:v>
                </c:pt>
                <c:pt idx="13">
                  <c:v>0.26399835561476093</c:v>
                </c:pt>
                <c:pt idx="14">
                  <c:v>0.30806256740852</c:v>
                </c:pt>
                <c:pt idx="15">
                  <c:v>0.35276811121776874</c:v>
                </c:pt>
                <c:pt idx="16">
                  <c:v>0.39748027559444293</c:v>
                </c:pt>
                <c:pt idx="17">
                  <c:v>0.44164294471710464</c:v>
                </c:pt>
                <c:pt idx="18">
                  <c:v>0.48478388953385187</c:v>
                </c:pt>
                <c:pt idx="19">
                  <c:v>0.52651515674030347</c:v>
                </c:pt>
                <c:pt idx="20">
                  <c:v>0.56652987963329104</c:v>
                </c:pt>
                <c:pt idx="21">
                  <c:v>0.60459663039764389</c:v>
                </c:pt>
                <c:pt idx="22">
                  <c:v>0.64055222721123095</c:v>
                </c:pt>
                <c:pt idx="23">
                  <c:v>0.67429371697855278</c:v>
                </c:pt>
                <c:pt idx="24">
                  <c:v>0.70577008350343595</c:v>
                </c:pt>
                <c:pt idx="25">
                  <c:v>0.73497408470263825</c:v>
                </c:pt>
                <c:pt idx="26">
                  <c:v>0.76193450127687579</c:v>
                </c:pt>
                <c:pt idx="27">
                  <c:v>0.78670898156605951</c:v>
                </c:pt>
                <c:pt idx="28">
                  <c:v>0.80937759065778259</c:v>
                </c:pt>
                <c:pt idx="29">
                  <c:v>0.83003711333426222</c:v>
                </c:pt>
                <c:pt idx="30">
                  <c:v>0.84879611722335213</c:v>
                </c:pt>
                <c:pt idx="31">
                  <c:v>0.8657707518078851</c:v>
                </c:pt>
                <c:pt idx="32">
                  <c:v>0.88108123825409279</c:v>
                </c:pt>
                <c:pt idx="33">
                  <c:v>0.89484899216969804</c:v>
                </c:pt>
                <c:pt idx="34">
                  <c:v>0.90719431454744914</c:v>
                </c:pt>
                <c:pt idx="35">
                  <c:v>0.91823458375527833</c:v>
                </c:pt>
                <c:pt idx="36">
                  <c:v>0.92808288225069124</c:v>
                </c:pt>
                <c:pt idx="37">
                  <c:v>0.93684699472745558</c:v>
                </c:pt>
                <c:pt idx="38">
                  <c:v>0.94462871886697497</c:v>
                </c:pt>
                <c:pt idx="39">
                  <c:v>0.95152343516694349</c:v>
                </c:pt>
                <c:pt idx="40">
                  <c:v>0.95761988800831599</c:v>
                </c:pt>
                <c:pt idx="41">
                  <c:v>0.96300013587239275</c:v>
                </c:pt>
                <c:pt idx="42">
                  <c:v>0.96773963420400566</c:v>
                </c:pt>
                <c:pt idx="43">
                  <c:v>0.97190741968145988</c:v>
                </c:pt>
                <c:pt idx="44">
                  <c:v>0.97556636950445674</c:v>
                </c:pt>
                <c:pt idx="45">
                  <c:v>0.97877351369709109</c:v>
                </c:pt>
                <c:pt idx="46">
                  <c:v>0.9815803823258954</c:v>
                </c:pt>
                <c:pt idx="47">
                  <c:v>0.98403337295753746</c:v>
                </c:pt>
                <c:pt idx="48">
                  <c:v>0.9861741266477031</c:v>
                </c:pt>
                <c:pt idx="49">
                  <c:v>0.98803990329260438</c:v>
                </c:pt>
                <c:pt idx="50">
                  <c:v>0.98966394932407431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60128"/>
        <c:axId val="69763840"/>
      </c:lineChart>
      <c:catAx>
        <c:axId val="6976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175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x</a:t>
                </a:r>
              </a:p>
            </c:rich>
          </c:tx>
          <c:layout>
            <c:manualLayout>
              <c:xMode val="edge"/>
              <c:yMode val="edge"/>
              <c:x val="0.94320137693631667"/>
              <c:y val="0.9026232956835451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76384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976384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21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F</a:t>
                </a:r>
                <a:r>
                  <a:rPr lang="en-CA" sz="2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21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2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549053356282272E-2"/>
              <c:y val="5.617997188553677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9760128"/>
        <c:crosses val="autoZero"/>
        <c:crossBetween val="between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8709122203098104"/>
          <c:y val="4.307116104868914E-2"/>
          <c:w val="0.48709122203098104"/>
          <c:h val="8.05245411739262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47625</xdr:rowOff>
    </xdr:from>
    <xdr:to>
      <xdr:col>8</xdr:col>
      <xdr:colOff>571500</xdr:colOff>
      <xdr:row>29</xdr:row>
      <xdr:rowOff>104775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8</xdr:col>
      <xdr:colOff>571500</xdr:colOff>
      <xdr:row>55</xdr:row>
      <xdr:rowOff>171450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73"/>
  <sheetViews>
    <sheetView tabSelected="1" topLeftCell="A5" workbookViewId="0">
      <selection activeCell="D8" sqref="D8"/>
    </sheetView>
  </sheetViews>
  <sheetFormatPr defaultRowHeight="15.75" x14ac:dyDescent="0.25"/>
  <cols>
    <col min="1" max="2" width="9" style="2"/>
    <col min="3" max="3" width="9.625" style="2" customWidth="1"/>
    <col min="4" max="16384" width="9" style="2"/>
  </cols>
  <sheetData>
    <row r="5" spans="1:7" x14ac:dyDescent="0.25">
      <c r="B5" s="3" t="s">
        <v>25</v>
      </c>
    </row>
    <row r="6" spans="1:7" x14ac:dyDescent="0.25">
      <c r="A6" s="2" t="s">
        <v>5</v>
      </c>
    </row>
    <row r="7" spans="1:7" x14ac:dyDescent="0.25">
      <c r="A7" s="2" t="s">
        <v>2</v>
      </c>
    </row>
    <row r="8" spans="1:7" x14ac:dyDescent="0.25">
      <c r="C8" s="1" t="s">
        <v>20</v>
      </c>
      <c r="D8" s="18">
        <v>10</v>
      </c>
      <c r="E8" s="11" t="s">
        <v>9</v>
      </c>
    </row>
    <row r="9" spans="1:7" x14ac:dyDescent="0.25">
      <c r="C9" s="1" t="s">
        <v>21</v>
      </c>
      <c r="D9" s="18">
        <v>5</v>
      </c>
      <c r="E9" s="11" t="s">
        <v>9</v>
      </c>
    </row>
    <row r="10" spans="1:7" ht="18" x14ac:dyDescent="0.25">
      <c r="C10" s="1" t="s">
        <v>22</v>
      </c>
      <c r="D10" s="21">
        <f>D9*D9</f>
        <v>25</v>
      </c>
    </row>
    <row r="11" spans="1:7" ht="16.5" thickBot="1" x14ac:dyDescent="0.3">
      <c r="C11" s="10" t="s">
        <v>23</v>
      </c>
      <c r="D11" s="20">
        <f>D8*D8/D10</f>
        <v>4</v>
      </c>
      <c r="F11" s="1" t="s">
        <v>13</v>
      </c>
      <c r="G11" s="2">
        <f>IF(D11&gt;1,((D11-1)*D12),0)</f>
        <v>7.5</v>
      </c>
    </row>
    <row r="12" spans="1:7" ht="16.5" thickBot="1" x14ac:dyDescent="0.3">
      <c r="C12" s="10" t="s">
        <v>24</v>
      </c>
      <c r="D12" s="19">
        <f>D10/D8</f>
        <v>2.5</v>
      </c>
      <c r="F12" s="1" t="s">
        <v>14</v>
      </c>
      <c r="G12" s="2">
        <f>GAMMAINV(0.5,D11,D12)</f>
        <v>9.1801518721272419</v>
      </c>
    </row>
    <row r="14" spans="1:7" ht="16.5" thickBot="1" x14ac:dyDescent="0.3">
      <c r="B14" s="4" t="s">
        <v>0</v>
      </c>
      <c r="C14" s="5" t="s">
        <v>1</v>
      </c>
      <c r="G14" s="12" t="s">
        <v>10</v>
      </c>
    </row>
    <row r="15" spans="1:7" ht="16.5" thickBot="1" x14ac:dyDescent="0.3">
      <c r="B15" s="9">
        <v>8</v>
      </c>
      <c r="C15" s="7">
        <f>GAMMADIST(B15,$D$11,$D$12,TRUE)</f>
        <v>0.39748027559444293</v>
      </c>
      <c r="G15" s="2">
        <f>NORMDIST(B15,$D$8,$D$9,TRUE)</f>
        <v>0.34457825838967576</v>
      </c>
    </row>
    <row r="17" spans="1:8" ht="16.5" thickBot="1" x14ac:dyDescent="0.3">
      <c r="A17" s="4" t="s">
        <v>3</v>
      </c>
      <c r="B17" s="4" t="s">
        <v>4</v>
      </c>
      <c r="C17" s="6" t="s">
        <v>6</v>
      </c>
      <c r="D17" s="6"/>
      <c r="E17" s="6"/>
    </row>
    <row r="18" spans="1:8" ht="16.5" thickBot="1" x14ac:dyDescent="0.3">
      <c r="A18" s="9">
        <v>9</v>
      </c>
      <c r="B18" s="9">
        <v>12</v>
      </c>
      <c r="D18" s="8">
        <f>IF(A18&lt;B18,GAMMADIST($B$18,$D$11,$D$12,TRUE) - GAMMADIST($A$18,$D$11,$D$12,TRUE),0)</f>
        <v>0.22098619396958408</v>
      </c>
      <c r="G18" s="2">
        <f>IF(A18&lt;B18,NORMDIST($B$18,$D$8,$D$9,TRUE) - NORMDIST($A$18,$D$8,$D$9,TRUE),0)</f>
        <v>0.23468145104942734</v>
      </c>
    </row>
    <row r="21" spans="1:8" x14ac:dyDescent="0.25">
      <c r="A21" s="12"/>
      <c r="B21" s="15" t="s">
        <v>15</v>
      </c>
      <c r="C21" s="15"/>
      <c r="E21" s="15" t="s">
        <v>16</v>
      </c>
      <c r="F21" s="15"/>
      <c r="H21" s="2" t="s">
        <v>17</v>
      </c>
    </row>
    <row r="22" spans="1:8" x14ac:dyDescent="0.25">
      <c r="A22" s="4" t="s">
        <v>0</v>
      </c>
      <c r="B22" s="12" t="s">
        <v>11</v>
      </c>
      <c r="C22" s="12" t="s">
        <v>12</v>
      </c>
      <c r="D22" s="12"/>
      <c r="E22" s="12" t="s">
        <v>11</v>
      </c>
      <c r="F22" s="12" t="s">
        <v>12</v>
      </c>
      <c r="H22" s="2">
        <f>D11*D12/20</f>
        <v>0.5</v>
      </c>
    </row>
    <row r="23" spans="1:8" x14ac:dyDescent="0.25">
      <c r="A23" s="14">
        <v>0</v>
      </c>
      <c r="B23" s="13">
        <f>IF(D11=1,1/$D$12,0)</f>
        <v>0</v>
      </c>
      <c r="C23" s="13">
        <f>GAMMADIST($A23,$D$11,$D$12,TRUE)</f>
        <v>0</v>
      </c>
      <c r="D23" s="13"/>
      <c r="E23" s="13">
        <f t="shared" ref="E23:E54" si="0">NORMDIST($A23,$D$8,$D$9,FALSE)</f>
        <v>1.0798193302637612E-2</v>
      </c>
      <c r="F23" s="13">
        <f t="shared" ref="F23:F54" si="1">NORMDIST($A23,$D$8,$D$9,TRUE)</f>
        <v>2.2750131948179191E-2</v>
      </c>
    </row>
    <row r="24" spans="1:8" x14ac:dyDescent="0.25">
      <c r="A24" s="14">
        <f>A23+$H$22</f>
        <v>0.5</v>
      </c>
      <c r="B24" s="13">
        <f>GAMMADIST($A24,$D$11,$D$12,FALSE)</f>
        <v>4.3665640164159043E-4</v>
      </c>
      <c r="C24" s="13">
        <f>GAMMADIST($A24,$D$11,$D$12,TRUE)</f>
        <v>5.6840240758156641E-5</v>
      </c>
      <c r="D24" s="13"/>
      <c r="E24" s="13">
        <f t="shared" si="0"/>
        <v>1.3123162954935321E-2</v>
      </c>
      <c r="F24" s="13">
        <f t="shared" si="1"/>
        <v>2.87165598160018E-2</v>
      </c>
    </row>
    <row r="25" spans="1:8" x14ac:dyDescent="0.25">
      <c r="A25" s="14">
        <f t="shared" ref="A25:A52" si="2">A24+$H$22</f>
        <v>1</v>
      </c>
      <c r="B25" s="13">
        <f t="shared" ref="B25:B73" si="3">GAMMADIST($A25,$D$11,$D$12,FALSE)</f>
        <v>2.8600321964187278E-3</v>
      </c>
      <c r="C25" s="13">
        <f t="shared" ref="C25:C73" si="4">GAMMADIST($A25,$D$11,$D$12,TRUE)</f>
        <v>7.7625137620701567E-4</v>
      </c>
      <c r="D25" s="13"/>
      <c r="E25" s="13">
        <f t="shared" si="0"/>
        <v>1.5790031660178828E-2</v>
      </c>
      <c r="F25" s="13">
        <f t="shared" si="1"/>
        <v>3.5930319112925789E-2</v>
      </c>
    </row>
    <row r="26" spans="1:8" x14ac:dyDescent="0.25">
      <c r="A26" s="14">
        <f t="shared" si="2"/>
        <v>1.5</v>
      </c>
      <c r="B26" s="13">
        <f t="shared" si="3"/>
        <v>7.9028875597539766E-3</v>
      </c>
      <c r="C26" s="13">
        <f t="shared" si="4"/>
        <v>3.3580688532479971E-3</v>
      </c>
      <c r="D26" s="13"/>
      <c r="E26" s="13">
        <f t="shared" si="0"/>
        <v>1.8809815475377387E-2</v>
      </c>
      <c r="F26" s="13">
        <f t="shared" si="1"/>
        <v>4.4565462758543041E-2</v>
      </c>
    </row>
    <row r="27" spans="1:8" x14ac:dyDescent="0.25">
      <c r="A27" s="14">
        <f t="shared" si="2"/>
        <v>2</v>
      </c>
      <c r="B27" s="13">
        <f t="shared" si="3"/>
        <v>1.5337095308534497E-2</v>
      </c>
      <c r="C27" s="13">
        <f t="shared" si="4"/>
        <v>9.0798578001539849E-3</v>
      </c>
      <c r="D27" s="13"/>
      <c r="E27" s="13">
        <f t="shared" si="0"/>
        <v>2.2184166935891109E-2</v>
      </c>
      <c r="F27" s="13">
        <f t="shared" si="1"/>
        <v>5.4799291699557967E-2</v>
      </c>
    </row>
    <row r="28" spans="1:8" x14ac:dyDescent="0.25">
      <c r="A28" s="14">
        <f t="shared" si="2"/>
        <v>2.5</v>
      </c>
      <c r="B28" s="13">
        <f t="shared" si="3"/>
        <v>2.4525296078096153E-2</v>
      </c>
      <c r="C28" s="13">
        <f t="shared" si="4"/>
        <v>1.8988156876153805E-2</v>
      </c>
      <c r="D28" s="13"/>
      <c r="E28" s="13">
        <f t="shared" si="0"/>
        <v>2.5903519133178347E-2</v>
      </c>
      <c r="F28" s="13">
        <f t="shared" si="1"/>
        <v>6.6807201268858057E-2</v>
      </c>
    </row>
    <row r="29" spans="1:8" x14ac:dyDescent="0.25">
      <c r="A29" s="14">
        <f t="shared" si="2"/>
        <v>3</v>
      </c>
      <c r="B29" s="13">
        <f t="shared" si="3"/>
        <v>3.4697573212285671E-2</v>
      </c>
      <c r="C29" s="13">
        <f t="shared" si="4"/>
        <v>3.3768968185655675E-2</v>
      </c>
      <c r="D29" s="13"/>
      <c r="E29" s="13">
        <f t="shared" si="0"/>
        <v>2.9945493127148972E-2</v>
      </c>
      <c r="F29" s="13">
        <f t="shared" si="1"/>
        <v>8.0756659233771053E-2</v>
      </c>
    </row>
    <row r="30" spans="1:8" x14ac:dyDescent="0.25">
      <c r="A30" s="14">
        <f t="shared" si="2"/>
        <v>3.5</v>
      </c>
      <c r="B30" s="13">
        <f t="shared" si="3"/>
        <v>4.5110804603717899E-2</v>
      </c>
      <c r="C30" s="13">
        <f t="shared" si="4"/>
        <v>5.3725250368075447E-2</v>
      </c>
      <c r="D30" s="13"/>
      <c r="E30" s="13">
        <f t="shared" si="0"/>
        <v>3.427371840956147E-2</v>
      </c>
      <c r="F30" s="13">
        <f t="shared" si="1"/>
        <v>9.6800484585610316E-2</v>
      </c>
    </row>
    <row r="31" spans="1:8" x14ac:dyDescent="0.25">
      <c r="A31" s="14">
        <f t="shared" si="2"/>
        <v>4</v>
      </c>
      <c r="B31" s="13">
        <f t="shared" si="3"/>
        <v>5.5131209180407238E-2</v>
      </c>
      <c r="C31" s="13">
        <f t="shared" si="4"/>
        <v>7.8813487229718912E-2</v>
      </c>
      <c r="D31" s="13"/>
      <c r="E31" s="13">
        <f t="shared" si="0"/>
        <v>3.8837210996642592E-2</v>
      </c>
      <c r="F31" s="13">
        <f t="shared" si="1"/>
        <v>0.11506967022170828</v>
      </c>
    </row>
    <row r="32" spans="1:8" x14ac:dyDescent="0.25">
      <c r="A32" s="14">
        <f t="shared" si="2"/>
        <v>4.5</v>
      </c>
      <c r="B32" s="13">
        <f t="shared" si="3"/>
        <v>6.4268207740552877E-2</v>
      </c>
      <c r="C32" s="13">
        <f t="shared" si="4"/>
        <v>0.10870839470920544</v>
      </c>
      <c r="D32" s="13"/>
      <c r="E32" s="13">
        <f t="shared" si="0"/>
        <v>4.3570435406510108E-2</v>
      </c>
      <c r="F32" s="13">
        <f t="shared" si="1"/>
        <v>0.13566606094638264</v>
      </c>
    </row>
    <row r="33" spans="1:6" x14ac:dyDescent="0.25">
      <c r="A33" s="14">
        <f t="shared" si="2"/>
        <v>5</v>
      </c>
      <c r="B33" s="13">
        <f t="shared" si="3"/>
        <v>7.2178817726193459E-2</v>
      </c>
      <c r="C33" s="13">
        <f t="shared" si="4"/>
        <v>0.14287653950145301</v>
      </c>
      <c r="D33" s="13"/>
      <c r="E33" s="13">
        <f t="shared" si="0"/>
        <v>4.8394144903828672E-2</v>
      </c>
      <c r="F33" s="13">
        <f t="shared" si="1"/>
        <v>0.15865525393145699</v>
      </c>
    </row>
    <row r="34" spans="1:6" x14ac:dyDescent="0.25">
      <c r="A34" s="14">
        <f t="shared" si="2"/>
        <v>5.5</v>
      </c>
      <c r="B34" s="13">
        <f t="shared" si="3"/>
        <v>7.865546868280876E-2</v>
      </c>
      <c r="C34" s="13">
        <f t="shared" si="4"/>
        <v>0.18064757829666178</v>
      </c>
      <c r="D34" s="13"/>
      <c r="E34" s="13">
        <f t="shared" si="0"/>
        <v>5.3217049979750963E-2</v>
      </c>
      <c r="F34" s="13">
        <f t="shared" si="1"/>
        <v>0.1840601253467595</v>
      </c>
    </row>
    <row r="35" spans="1:6" x14ac:dyDescent="0.25">
      <c r="A35" s="14">
        <f t="shared" si="2"/>
        <v>6</v>
      </c>
      <c r="B35" s="13">
        <f t="shared" si="3"/>
        <v>8.3605665751522576E-2</v>
      </c>
      <c r="C35" s="13">
        <f t="shared" si="4"/>
        <v>0.22127708896368309</v>
      </c>
      <c r="D35" s="13"/>
      <c r="E35" s="13">
        <f t="shared" si="0"/>
        <v>5.7938310552296549E-2</v>
      </c>
      <c r="F35" s="13">
        <f t="shared" si="1"/>
        <v>0.21185539858339661</v>
      </c>
    </row>
    <row r="36" spans="1:6" x14ac:dyDescent="0.25">
      <c r="A36" s="14">
        <f t="shared" si="2"/>
        <v>6.5</v>
      </c>
      <c r="B36" s="13">
        <f t="shared" si="3"/>
        <v>8.702882737967553E-2</v>
      </c>
      <c r="C36" s="13">
        <f t="shared" si="4"/>
        <v>0.26399835561476093</v>
      </c>
      <c r="D36" s="13"/>
      <c r="E36" s="13">
        <f t="shared" si="0"/>
        <v>6.2450786673352257E-2</v>
      </c>
      <c r="F36" s="13">
        <f t="shared" si="1"/>
        <v>0.24196365222307298</v>
      </c>
    </row>
    <row r="37" spans="1:6" x14ac:dyDescent="0.25">
      <c r="A37" s="14">
        <f t="shared" si="2"/>
        <v>7</v>
      </c>
      <c r="B37" s="13">
        <f t="shared" si="3"/>
        <v>8.8993499649918997E-2</v>
      </c>
      <c r="C37" s="13">
        <f t="shared" si="4"/>
        <v>0.30806256740852</v>
      </c>
      <c r="D37" s="13"/>
      <c r="E37" s="13">
        <f t="shared" si="0"/>
        <v>6.6644920578359926E-2</v>
      </c>
      <c r="F37" s="13">
        <f t="shared" si="1"/>
        <v>0.27425311775007355</v>
      </c>
    </row>
    <row r="38" spans="1:6" x14ac:dyDescent="0.25">
      <c r="A38" s="14">
        <f t="shared" si="2"/>
        <v>7.5</v>
      </c>
      <c r="B38" s="13">
        <f t="shared" si="3"/>
        <v>8.9616723062155124E-2</v>
      </c>
      <c r="C38" s="13">
        <f t="shared" si="4"/>
        <v>0.35276811121776874</v>
      </c>
      <c r="D38" s="13"/>
      <c r="E38" s="13">
        <f t="shared" si="0"/>
        <v>7.0413065352859905E-2</v>
      </c>
      <c r="F38" s="13">
        <f t="shared" si="1"/>
        <v>0.30853753872598688</v>
      </c>
    </row>
    <row r="39" spans="1:6" x14ac:dyDescent="0.25">
      <c r="A39" s="14">
        <f t="shared" si="2"/>
        <v>8</v>
      </c>
      <c r="B39" s="13">
        <f t="shared" si="3"/>
        <v>8.9046393330873636E-2</v>
      </c>
      <c r="C39" s="13">
        <f t="shared" si="4"/>
        <v>0.39748027559444293</v>
      </c>
      <c r="D39" s="13"/>
      <c r="E39" s="13">
        <f t="shared" si="0"/>
        <v>7.3654028060664664E-2</v>
      </c>
      <c r="F39" s="13">
        <f t="shared" si="1"/>
        <v>0.34457825838967576</v>
      </c>
    </row>
    <row r="40" spans="1:6" x14ac:dyDescent="0.25">
      <c r="A40" s="14">
        <f t="shared" si="2"/>
        <v>8.5</v>
      </c>
      <c r="B40" s="13">
        <f t="shared" si="3"/>
        <v>8.7446866834710438E-2</v>
      </c>
      <c r="C40" s="13">
        <f t="shared" si="4"/>
        <v>0.44164294471710464</v>
      </c>
      <c r="D40" s="13"/>
      <c r="E40" s="13">
        <f t="shared" si="0"/>
        <v>7.6277563092104816E-2</v>
      </c>
      <c r="F40" s="13">
        <f t="shared" si="1"/>
        <v>0.38208857781104733</v>
      </c>
    </row>
    <row r="41" spans="1:6" x14ac:dyDescent="0.25">
      <c r="A41" s="14">
        <f t="shared" si="2"/>
        <v>9</v>
      </c>
      <c r="B41" s="13">
        <f t="shared" si="3"/>
        <v>8.4987706300058807E-2</v>
      </c>
      <c r="C41" s="13">
        <f t="shared" si="4"/>
        <v>0.48478388953385187</v>
      </c>
      <c r="D41" s="13"/>
      <c r="E41" s="13">
        <f t="shared" si="0"/>
        <v>7.8208538795091181E-2</v>
      </c>
      <c r="F41" s="13">
        <f t="shared" si="1"/>
        <v>0.42074029056089696</v>
      </c>
    </row>
    <row r="42" spans="1:6" x14ac:dyDescent="0.25">
      <c r="A42" s="14">
        <f t="shared" si="2"/>
        <v>9.5</v>
      </c>
      <c r="B42" s="13">
        <f t="shared" si="3"/>
        <v>8.1835266219434585E-2</v>
      </c>
      <c r="C42" s="13">
        <f t="shared" si="4"/>
        <v>0.52651515674030347</v>
      </c>
      <c r="D42" s="13"/>
      <c r="E42" s="13">
        <f t="shared" si="0"/>
        <v>7.9390509495402356E-2</v>
      </c>
      <c r="F42" s="13">
        <f t="shared" si="1"/>
        <v>0.46017216272297101</v>
      </c>
    </row>
    <row r="43" spans="1:6" x14ac:dyDescent="0.25">
      <c r="A43" s="14">
        <f t="shared" si="2"/>
        <v>10</v>
      </c>
      <c r="B43" s="13">
        <f t="shared" si="3"/>
        <v>7.814672592526585E-2</v>
      </c>
      <c r="C43" s="13">
        <f t="shared" si="4"/>
        <v>0.56652987963329104</v>
      </c>
      <c r="D43" s="13"/>
      <c r="E43" s="13">
        <f t="shared" si="0"/>
        <v>7.9788456080286549E-2</v>
      </c>
      <c r="F43" s="13">
        <f t="shared" si="1"/>
        <v>0.5</v>
      </c>
    </row>
    <row r="44" spans="1:6" x14ac:dyDescent="0.25">
      <c r="A44" s="14">
        <f t="shared" si="2"/>
        <v>10.5</v>
      </c>
      <c r="B44" s="13">
        <f t="shared" si="3"/>
        <v>7.4066153031703497E-2</v>
      </c>
      <c r="C44" s="13">
        <f t="shared" si="4"/>
        <v>0.60459663039764389</v>
      </c>
      <c r="D44" s="13"/>
      <c r="E44" s="13">
        <f t="shared" si="0"/>
        <v>7.9390509495402356E-2</v>
      </c>
      <c r="F44" s="13">
        <f t="shared" si="1"/>
        <v>0.53982783727702899</v>
      </c>
    </row>
    <row r="45" spans="1:6" x14ac:dyDescent="0.25">
      <c r="A45" s="14">
        <f t="shared" si="2"/>
        <v>11</v>
      </c>
      <c r="B45" s="13">
        <f t="shared" si="3"/>
        <v>6.9722194820198827E-2</v>
      </c>
      <c r="C45" s="13">
        <f t="shared" si="4"/>
        <v>0.64055222721123095</v>
      </c>
      <c r="D45" s="13"/>
      <c r="E45" s="13">
        <f t="shared" si="0"/>
        <v>7.8208538795091181E-2</v>
      </c>
      <c r="F45" s="13">
        <f t="shared" si="1"/>
        <v>0.57925970943910299</v>
      </c>
    </row>
    <row r="46" spans="1:6" x14ac:dyDescent="0.25">
      <c r="A46" s="14">
        <f t="shared" si="2"/>
        <v>11.5</v>
      </c>
      <c r="B46" s="13">
        <f t="shared" si="3"/>
        <v>6.5227032269310301E-2</v>
      </c>
      <c r="C46" s="13">
        <f t="shared" si="4"/>
        <v>0.67429371697855278</v>
      </c>
      <c r="D46" s="13"/>
      <c r="E46" s="13">
        <f t="shared" si="0"/>
        <v>7.6277563092104816E-2</v>
      </c>
      <c r="F46" s="13">
        <f t="shared" si="1"/>
        <v>0.61791142218895267</v>
      </c>
    </row>
    <row r="47" spans="1:6" x14ac:dyDescent="0.25">
      <c r="A47" s="14">
        <f t="shared" si="2"/>
        <v>12</v>
      </c>
      <c r="B47" s="13">
        <f t="shared" si="3"/>
        <v>6.0676279043014876E-2</v>
      </c>
      <c r="C47" s="13">
        <f t="shared" si="4"/>
        <v>0.70577008350343595</v>
      </c>
      <c r="D47" s="13"/>
      <c r="E47" s="13">
        <f t="shared" si="0"/>
        <v>7.3654028060664664E-2</v>
      </c>
      <c r="F47" s="13">
        <f t="shared" si="1"/>
        <v>0.65542174161032429</v>
      </c>
    </row>
    <row r="48" spans="1:6" x14ac:dyDescent="0.25">
      <c r="A48" s="14">
        <f t="shared" si="2"/>
        <v>12.5</v>
      </c>
      <c r="B48" s="13">
        <f t="shared" si="3"/>
        <v>5.6149558325712237E-2</v>
      </c>
      <c r="C48" s="13">
        <f t="shared" si="4"/>
        <v>0.73497408470263825</v>
      </c>
      <c r="D48" s="13"/>
      <c r="E48" s="13">
        <f t="shared" si="0"/>
        <v>7.0413065352859905E-2</v>
      </c>
      <c r="F48" s="13">
        <f t="shared" si="1"/>
        <v>0.69146246127401312</v>
      </c>
    </row>
    <row r="49" spans="1:6" x14ac:dyDescent="0.25">
      <c r="A49" s="14">
        <f t="shared" si="2"/>
        <v>13</v>
      </c>
      <c r="B49" s="13">
        <f t="shared" si="3"/>
        <v>5.1711539338288724E-2</v>
      </c>
      <c r="C49" s="13">
        <f t="shared" si="4"/>
        <v>0.76193450127687579</v>
      </c>
      <c r="D49" s="13"/>
      <c r="E49" s="13">
        <f t="shared" si="0"/>
        <v>6.6644920578359926E-2</v>
      </c>
      <c r="F49" s="13">
        <f t="shared" si="1"/>
        <v>0.72574688224992645</v>
      </c>
    </row>
    <row r="50" spans="1:6" x14ac:dyDescent="0.25">
      <c r="A50" s="14">
        <f t="shared" si="2"/>
        <v>13.5</v>
      </c>
      <c r="B50" s="13">
        <f t="shared" si="3"/>
        <v>4.7413260103170748E-2</v>
      </c>
      <c r="C50" s="13">
        <f t="shared" si="4"/>
        <v>0.78670898156605951</v>
      </c>
      <c r="D50" s="13"/>
      <c r="E50" s="13">
        <f t="shared" si="0"/>
        <v>6.2450786673352257E-2</v>
      </c>
      <c r="F50" s="13">
        <f t="shared" si="1"/>
        <v>0.75803634777692697</v>
      </c>
    </row>
    <row r="51" spans="1:6" x14ac:dyDescent="0.25">
      <c r="A51" s="14">
        <f t="shared" si="2"/>
        <v>14</v>
      </c>
      <c r="B51" s="13">
        <f t="shared" si="3"/>
        <v>4.3293602295591101E-2</v>
      </c>
      <c r="C51" s="13">
        <f t="shared" si="4"/>
        <v>0.80937759065778259</v>
      </c>
      <c r="D51" s="13"/>
      <c r="E51" s="13">
        <f t="shared" si="0"/>
        <v>5.7938310552296549E-2</v>
      </c>
      <c r="F51" s="13">
        <f t="shared" si="1"/>
        <v>0.78814460141660336</v>
      </c>
    </row>
    <row r="52" spans="1:6" x14ac:dyDescent="0.25">
      <c r="A52" s="14">
        <f t="shared" si="2"/>
        <v>14.5</v>
      </c>
      <c r="B52" s="13">
        <f t="shared" si="3"/>
        <v>3.9380817431984405E-2</v>
      </c>
      <c r="C52" s="13">
        <f t="shared" si="4"/>
        <v>0.83003711333426222</v>
      </c>
      <c r="D52" s="13"/>
      <c r="E52" s="13">
        <f t="shared" si="0"/>
        <v>5.3217049979750963E-2</v>
      </c>
      <c r="F52" s="13">
        <f t="shared" si="1"/>
        <v>0.81593987465324047</v>
      </c>
    </row>
    <row r="53" spans="1:6" x14ac:dyDescent="0.25">
      <c r="A53" s="14">
        <f>A52+$H$22</f>
        <v>15</v>
      </c>
      <c r="B53" s="13">
        <f>GAMMADIST($A53,$D$11,$D$12,FALSE)</f>
        <v>3.5694031343995562E-2</v>
      </c>
      <c r="C53" s="13">
        <f>GAMMADIST($A53,$D$11,$D$12,TRUE)</f>
        <v>0.84879611722335213</v>
      </c>
      <c r="D53" s="13"/>
      <c r="E53" s="13">
        <f t="shared" si="0"/>
        <v>4.8394144903828672E-2</v>
      </c>
      <c r="F53" s="13">
        <f t="shared" si="1"/>
        <v>0.84134474606854304</v>
      </c>
    </row>
    <row r="54" spans="1:6" x14ac:dyDescent="0.25">
      <c r="A54" s="14">
        <f t="shared" ref="A54:A63" si="5">A53+$H$22</f>
        <v>15.5</v>
      </c>
      <c r="B54" s="13">
        <f t="shared" si="3"/>
        <v>3.2244676312472666E-2</v>
      </c>
      <c r="C54" s="13">
        <f t="shared" si="4"/>
        <v>0.8657707518078851</v>
      </c>
      <c r="D54" s="13"/>
      <c r="E54" s="13">
        <f t="shared" si="0"/>
        <v>4.3570435406510108E-2</v>
      </c>
      <c r="F54" s="13">
        <f t="shared" si="1"/>
        <v>0.86433393905361733</v>
      </c>
    </row>
    <row r="55" spans="1:6" x14ac:dyDescent="0.25">
      <c r="A55" s="14">
        <f t="shared" si="5"/>
        <v>16</v>
      </c>
      <c r="B55" s="13">
        <f t="shared" si="3"/>
        <v>2.9037817987927192E-2</v>
      </c>
      <c r="C55" s="13">
        <f t="shared" si="4"/>
        <v>0.88108123825409279</v>
      </c>
      <c r="D55" s="13"/>
      <c r="E55" s="13">
        <f t="shared" ref="E55:E73" si="6">NORMDIST($A55,$D$8,$D$9,FALSE)</f>
        <v>3.8837210996642592E-2</v>
      </c>
      <c r="F55" s="13">
        <f t="shared" ref="F55:F73" si="7">NORMDIST($A55,$D$8,$D$9,TRUE)</f>
        <v>0.88493032977829178</v>
      </c>
    </row>
    <row r="56" spans="1:6" x14ac:dyDescent="0.25">
      <c r="A56" s="14">
        <f t="shared" si="5"/>
        <v>16.5</v>
      </c>
      <c r="B56" s="13">
        <f t="shared" si="3"/>
        <v>2.6073357954857962E-2</v>
      </c>
      <c r="C56" s="13">
        <f t="shared" si="4"/>
        <v>0.89484899216969804</v>
      </c>
      <c r="D56" s="13"/>
      <c r="E56" s="13">
        <f t="shared" si="6"/>
        <v>3.427371840956147E-2</v>
      </c>
      <c r="F56" s="13">
        <f t="shared" si="7"/>
        <v>0.9031995154143897</v>
      </c>
    </row>
    <row r="57" spans="1:6" x14ac:dyDescent="0.25">
      <c r="A57" s="14">
        <f t="shared" si="5"/>
        <v>17</v>
      </c>
      <c r="B57" s="13">
        <f t="shared" si="3"/>
        <v>2.3347103152475814E-2</v>
      </c>
      <c r="C57" s="13">
        <f t="shared" si="4"/>
        <v>0.90719431454744914</v>
      </c>
      <c r="D57" s="13"/>
      <c r="E57" s="13">
        <f t="shared" si="6"/>
        <v>2.9945493127148972E-2</v>
      </c>
      <c r="F57" s="13">
        <f t="shared" si="7"/>
        <v>0.91924334076622893</v>
      </c>
    </row>
    <row r="58" spans="1:6" x14ac:dyDescent="0.25">
      <c r="A58" s="14">
        <f t="shared" si="5"/>
        <v>17.5</v>
      </c>
      <c r="B58" s="13">
        <f t="shared" si="3"/>
        <v>2.0851700945679948E-2</v>
      </c>
      <c r="C58" s="13">
        <f t="shared" si="4"/>
        <v>0.91823458375527833</v>
      </c>
      <c r="D58" s="13"/>
      <c r="E58" s="13">
        <f t="shared" si="6"/>
        <v>2.5903519133178347E-2</v>
      </c>
      <c r="F58" s="13">
        <f t="shared" si="7"/>
        <v>0.93319279873114191</v>
      </c>
    </row>
    <row r="59" spans="1:6" x14ac:dyDescent="0.25">
      <c r="A59" s="14">
        <f t="shared" si="5"/>
        <v>18</v>
      </c>
      <c r="B59" s="13">
        <f t="shared" si="3"/>
        <v>1.8577443986998586E-2</v>
      </c>
      <c r="C59" s="13">
        <f t="shared" si="4"/>
        <v>0.92808288225069124</v>
      </c>
      <c r="D59" s="13"/>
      <c r="E59" s="13">
        <f t="shared" si="6"/>
        <v>2.2184166935891109E-2</v>
      </c>
      <c r="F59" s="13">
        <f t="shared" si="7"/>
        <v>0.94520070830044201</v>
      </c>
    </row>
    <row r="60" spans="1:6" x14ac:dyDescent="0.25">
      <c r="A60" s="14">
        <f t="shared" si="5"/>
        <v>18.5</v>
      </c>
      <c r="B60" s="13">
        <f t="shared" si="3"/>
        <v>1.6512952591731338E-2</v>
      </c>
      <c r="C60" s="13">
        <f t="shared" si="4"/>
        <v>0.93684699472745558</v>
      </c>
      <c r="D60" s="13"/>
      <c r="E60" s="13">
        <f t="shared" si="6"/>
        <v>1.8809815475377387E-2</v>
      </c>
      <c r="F60" s="13">
        <f t="shared" si="7"/>
        <v>0.95543453724145699</v>
      </c>
    </row>
    <row r="61" spans="1:6" x14ac:dyDescent="0.25">
      <c r="A61" s="14">
        <f t="shared" si="5"/>
        <v>19</v>
      </c>
      <c r="B61" s="13">
        <f t="shared" si="3"/>
        <v>1.4645744563068375E-2</v>
      </c>
      <c r="C61" s="13">
        <f t="shared" si="4"/>
        <v>0.94462871886697497</v>
      </c>
      <c r="D61" s="13"/>
      <c r="E61" s="13">
        <f t="shared" si="6"/>
        <v>1.5790031660178828E-2</v>
      </c>
      <c r="F61" s="13">
        <f t="shared" si="7"/>
        <v>0.96406968088707423</v>
      </c>
    </row>
    <row r="62" spans="1:6" x14ac:dyDescent="0.25">
      <c r="A62" s="14">
        <f t="shared" si="5"/>
        <v>19.5</v>
      </c>
      <c r="B62" s="13">
        <f t="shared" si="3"/>
        <v>1.2962703582987718E-2</v>
      </c>
      <c r="C62" s="13">
        <f t="shared" si="4"/>
        <v>0.95152343516694349</v>
      </c>
      <c r="D62" s="13"/>
      <c r="E62" s="13">
        <f t="shared" si="6"/>
        <v>1.3123162954935321E-2</v>
      </c>
      <c r="F62" s="13">
        <f t="shared" si="7"/>
        <v>0.97128344018399815</v>
      </c>
    </row>
    <row r="63" spans="1:6" x14ac:dyDescent="0.25">
      <c r="A63" s="14">
        <f t="shared" si="5"/>
        <v>20</v>
      </c>
      <c r="B63" s="13">
        <f t="shared" si="3"/>
        <v>1.1450457699072407E-2</v>
      </c>
      <c r="C63" s="13">
        <f t="shared" si="4"/>
        <v>0.95761988800831599</v>
      </c>
      <c r="D63" s="13"/>
      <c r="E63" s="13">
        <f t="shared" si="6"/>
        <v>1.0798193302637612E-2</v>
      </c>
      <c r="F63" s="13">
        <f t="shared" si="7"/>
        <v>0.97724986805182079</v>
      </c>
    </row>
    <row r="64" spans="1:6" x14ac:dyDescent="0.25">
      <c r="A64" s="14">
        <f>A63+$H$22</f>
        <v>20.5</v>
      </c>
      <c r="B64" s="13">
        <f>GAMMADIST($A64,$D$11,$D$12,FALSE)</f>
        <v>1.0095679304560019E-2</v>
      </c>
      <c r="C64" s="13">
        <f>GAMMADIST($A64,$D$11,$D$12,TRUE)</f>
        <v>0.96300013587239275</v>
      </c>
      <c r="D64" s="13"/>
      <c r="E64" s="13">
        <f t="shared" si="6"/>
        <v>8.7967191960854393E-3</v>
      </c>
      <c r="F64" s="13">
        <f t="shared" si="7"/>
        <v>0.98213557943718344</v>
      </c>
    </row>
    <row r="65" spans="1:6" x14ac:dyDescent="0.25">
      <c r="A65" s="14">
        <f t="shared" ref="A65:A73" si="8">A64+$H$22</f>
        <v>21</v>
      </c>
      <c r="B65" s="13">
        <f t="shared" si="3"/>
        <v>8.8853175006733398E-3</v>
      </c>
      <c r="C65" s="13">
        <f t="shared" si="4"/>
        <v>0.96773963420400566</v>
      </c>
      <c r="D65" s="13"/>
      <c r="E65" s="13">
        <f t="shared" si="6"/>
        <v>7.0949185692462842E-3</v>
      </c>
      <c r="F65" s="13">
        <f t="shared" si="7"/>
        <v>0.98609655248650141</v>
      </c>
    </row>
    <row r="66" spans="1:6" x14ac:dyDescent="0.25">
      <c r="A66" s="14">
        <f t="shared" si="8"/>
        <v>21.5</v>
      </c>
      <c r="B66" s="13">
        <f t="shared" si="3"/>
        <v>7.8067729798017181E-3</v>
      </c>
      <c r="C66" s="13">
        <f t="shared" si="4"/>
        <v>0.97190741968145988</v>
      </c>
      <c r="D66" s="13"/>
      <c r="E66" s="13">
        <f t="shared" si="6"/>
        <v>5.6654075483202372E-3</v>
      </c>
      <c r="F66" s="13">
        <f t="shared" si="7"/>
        <v>0.98927588997832416</v>
      </c>
    </row>
    <row r="67" spans="1:6" x14ac:dyDescent="0.25">
      <c r="A67" s="14">
        <f t="shared" si="8"/>
        <v>22</v>
      </c>
      <c r="B67" s="13">
        <f t="shared" si="3"/>
        <v>6.8480246767643055E-3</v>
      </c>
      <c r="C67" s="13">
        <f t="shared" si="4"/>
        <v>0.97556636950445674</v>
      </c>
      <c r="D67" s="13"/>
      <c r="E67" s="13">
        <f t="shared" si="6"/>
        <v>4.4789060589685804E-3</v>
      </c>
      <c r="F67" s="13">
        <f t="shared" si="7"/>
        <v>0.99180246407540384</v>
      </c>
    </row>
    <row r="68" spans="1:6" x14ac:dyDescent="0.25">
      <c r="A68" s="14">
        <f t="shared" si="8"/>
        <v>22.5</v>
      </c>
      <c r="B68" s="13">
        <f t="shared" si="3"/>
        <v>5.9977164786126271E-3</v>
      </c>
      <c r="C68" s="13">
        <f t="shared" si="4"/>
        <v>0.97877351369709109</v>
      </c>
      <c r="D68" s="13"/>
      <c r="E68" s="13">
        <f t="shared" si="6"/>
        <v>3.5056600987137081E-3</v>
      </c>
      <c r="F68" s="13">
        <f t="shared" si="7"/>
        <v>0.99379033467422384</v>
      </c>
    </row>
    <row r="69" spans="1:6" x14ac:dyDescent="0.25">
      <c r="A69" s="14">
        <f t="shared" si="8"/>
        <v>23</v>
      </c>
      <c r="B69" s="13">
        <f t="shared" si="3"/>
        <v>5.2452113158481719E-3</v>
      </c>
      <c r="C69" s="13">
        <f t="shared" si="4"/>
        <v>0.9815803823258954</v>
      </c>
      <c r="D69" s="13"/>
      <c r="E69" s="13">
        <f t="shared" si="6"/>
        <v>2.7165938467371225E-3</v>
      </c>
      <c r="F69" s="13">
        <f t="shared" si="7"/>
        <v>0.99533881197628127</v>
      </c>
    </row>
    <row r="70" spans="1:6" x14ac:dyDescent="0.25">
      <c r="A70" s="14">
        <f t="shared" si="8"/>
        <v>23.5</v>
      </c>
      <c r="B70" s="13">
        <f t="shared" si="3"/>
        <v>4.5806190177526563E-3</v>
      </c>
      <c r="C70" s="13">
        <f t="shared" si="4"/>
        <v>0.98403337295753746</v>
      </c>
      <c r="D70" s="13"/>
      <c r="E70" s="13">
        <f t="shared" si="6"/>
        <v>2.0841869628845182E-3</v>
      </c>
      <c r="F70" s="13">
        <f t="shared" si="7"/>
        <v>0.99653302619695938</v>
      </c>
    </row>
    <row r="71" spans="1:6" x14ac:dyDescent="0.25">
      <c r="A71" s="14">
        <f t="shared" si="8"/>
        <v>24</v>
      </c>
      <c r="B71" s="13">
        <f t="shared" si="3"/>
        <v>3.9948034271981405E-3</v>
      </c>
      <c r="C71" s="13">
        <f t="shared" si="4"/>
        <v>0.9861741266477031</v>
      </c>
      <c r="D71" s="13"/>
      <c r="E71" s="13">
        <f t="shared" si="6"/>
        <v>1.5830903165959939E-3</v>
      </c>
      <c r="F71" s="13">
        <f t="shared" si="7"/>
        <v>0.99744486966957202</v>
      </c>
    </row>
    <row r="72" spans="1:6" x14ac:dyDescent="0.25">
      <c r="A72" s="14">
        <f t="shared" si="8"/>
        <v>24.5</v>
      </c>
      <c r="B72" s="13">
        <f t="shared" si="3"/>
        <v>3.4793734515179671E-3</v>
      </c>
      <c r="C72" s="13">
        <f t="shared" si="4"/>
        <v>0.98803990329260438</v>
      </c>
      <c r="D72" s="13"/>
      <c r="E72" s="13">
        <f t="shared" si="6"/>
        <v>1.1905064839551707E-3</v>
      </c>
      <c r="F72" s="13">
        <f t="shared" si="7"/>
        <v>0.99813418669961596</v>
      </c>
    </row>
    <row r="73" spans="1:6" x14ac:dyDescent="0.25">
      <c r="A73" s="14">
        <f t="shared" si="8"/>
        <v>25</v>
      </c>
      <c r="B73" s="13">
        <f t="shared" si="3"/>
        <v>3.0266619841656569E-3</v>
      </c>
      <c r="C73" s="13">
        <f t="shared" si="4"/>
        <v>0.98966394932407431</v>
      </c>
      <c r="D73" s="13"/>
      <c r="E73" s="13">
        <f t="shared" si="6"/>
        <v>8.8636968238760153E-4</v>
      </c>
      <c r="F73" s="13">
        <f t="shared" si="7"/>
        <v>0.9986501019683699</v>
      </c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115" orientation="portrait" r:id="rId1"/>
  <headerFooter alignWithMargins="0">
    <oddHeader>&amp;L&amp;"Times New Roman,Bold"ENGI 4421
Prob. &amp;&amp; Stat.&amp;C&amp;"Times New Roman,Bold"Gamma Distribution &amp;"Times New Roman,Bold Italic"p.d.f.&amp;"Times New Roman,Bold" &amp;&amp; &amp;"Times New Roman,Bold Italic"c.d.f.&amp;R&amp;"Lincoln,Regular"&amp;14Dr.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"/>
  <sheetViews>
    <sheetView topLeftCell="A2" workbookViewId="0">
      <selection activeCell="B5" sqref="B5"/>
    </sheetView>
  </sheetViews>
  <sheetFormatPr defaultColWidth="8.25" defaultRowHeight="15.75" x14ac:dyDescent="0.25"/>
  <cols>
    <col min="1" max="16384" width="8.25" style="16"/>
  </cols>
  <sheetData>
    <row r="2" spans="2:9" x14ac:dyDescent="0.25">
      <c r="B2" s="22" t="s">
        <v>7</v>
      </c>
      <c r="C2" s="17">
        <f>Tables!D11</f>
        <v>4</v>
      </c>
      <c r="D2" s="22" t="s">
        <v>8</v>
      </c>
      <c r="E2" s="17">
        <f>Tables!D12</f>
        <v>2.5</v>
      </c>
      <c r="F2" s="22" t="s">
        <v>18</v>
      </c>
      <c r="G2" s="17">
        <f>Tables!D8</f>
        <v>10</v>
      </c>
      <c r="H2" s="22" t="s">
        <v>19</v>
      </c>
      <c r="I2" s="17">
        <f>Tables!D9</f>
        <v>5</v>
      </c>
    </row>
  </sheetData>
  <sheetProtection sheet="1" objects="1" scenarios="1"/>
  <phoneticPr fontId="8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76" orientation="portrait" r:id="rId1"/>
  <headerFooter alignWithMargins="0">
    <oddHeader xml:space="preserve">&amp;L&amp;"Times New Roman,Bold"ENGI 4421 Prob. &amp;&amp; Stat.&amp;C&amp;"Times New Roman,Bold" Gamma Distribution&amp;R&amp;"Lincoln,Regular"&amp;16Dr. G.H. George  </oddHeader>
    <oddFooter>&amp;L&amp;F - &amp;A&amp;R&amp;D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Tables</vt:lpstr>
      <vt:lpstr>Graphs</vt:lpstr>
      <vt:lpstr>Graphs!Print_Area</vt:lpstr>
      <vt:lpstr>Tables!Print_Area</vt:lpstr>
    </vt:vector>
  </TitlesOfParts>
  <Company>Faculty of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Gamma pdf and cdf tables and calculator - user supplies mean and variance</dc:title>
  <dc:subject>ENGI 4421 Probability and Statistics</dc:subject>
  <dc:creator>Dr. G.H. George</dc:creator>
  <cp:lastModifiedBy>Glyn George</cp:lastModifiedBy>
  <cp:lastPrinted>2015-02-20T15:06:13Z</cp:lastPrinted>
  <dcterms:created xsi:type="dcterms:W3CDTF">1999-10-16T14:15:18Z</dcterms:created>
  <dcterms:modified xsi:type="dcterms:W3CDTF">2015-02-20T15:09:33Z</dcterms:modified>
</cp:coreProperties>
</file>