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30" windowWidth="10365" windowHeight="9495"/>
  </bookViews>
  <sheets>
    <sheet name="Table" sheetId="1" r:id="rId1"/>
    <sheet name="Graphs" sheetId="2" r:id="rId2"/>
  </sheets>
  <definedNames>
    <definedName name="_xlnm.Print_Area" localSheetId="1">Graphs!$A$1:$J$50</definedName>
    <definedName name="_xlnm.Print_Area" localSheetId="0">Table!$A$1:$G$47</definedName>
  </definedNames>
  <calcPr calcId="145621"/>
</workbook>
</file>

<file path=xl/calcChain.xml><?xml version="1.0" encoding="utf-8"?>
<calcChain xmlns="http://schemas.openxmlformats.org/spreadsheetml/2006/main">
  <c r="D2" i="2" l="1"/>
  <c r="G2" i="2"/>
  <c r="E6" i="1"/>
  <c r="E8" i="1" s="1"/>
  <c r="E9" i="1"/>
  <c r="E10" i="1" s="1"/>
  <c r="E14" i="1"/>
  <c r="E16" i="1"/>
  <c r="D24" i="1"/>
  <c r="F24" i="1"/>
  <c r="E19" i="1" l="1"/>
  <c r="B27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18" i="1"/>
  <c r="C27" i="1" l="1"/>
  <c r="F27" i="1" s="1"/>
  <c r="G27" i="1"/>
  <c r="D27" i="1"/>
  <c r="B28" i="1"/>
  <c r="B29" i="1" l="1"/>
  <c r="C28" i="1"/>
  <c r="F28" i="1" s="1"/>
  <c r="G28" i="1"/>
  <c r="D28" i="1"/>
  <c r="C29" i="1" l="1"/>
  <c r="F29" i="1" s="1"/>
  <c r="G29" i="1"/>
  <c r="D29" i="1"/>
  <c r="B30" i="1"/>
  <c r="B31" i="1" l="1"/>
  <c r="C30" i="1"/>
  <c r="F30" i="1" s="1"/>
  <c r="G30" i="1"/>
  <c r="D30" i="1"/>
  <c r="C31" i="1" l="1"/>
  <c r="F31" i="1" s="1"/>
  <c r="G31" i="1"/>
  <c r="D31" i="1"/>
  <c r="B32" i="1"/>
  <c r="B33" i="1" l="1"/>
  <c r="C32" i="1"/>
  <c r="F32" i="1" s="1"/>
  <c r="G32" i="1"/>
  <c r="D32" i="1"/>
  <c r="C33" i="1" l="1"/>
  <c r="F33" i="1" s="1"/>
  <c r="G33" i="1"/>
  <c r="D33" i="1"/>
  <c r="B34" i="1"/>
  <c r="B35" i="1" l="1"/>
  <c r="C34" i="1"/>
  <c r="F34" i="1" s="1"/>
  <c r="G34" i="1"/>
  <c r="D34" i="1"/>
  <c r="C35" i="1" l="1"/>
  <c r="F35" i="1" s="1"/>
  <c r="G35" i="1"/>
  <c r="D35" i="1"/>
  <c r="B36" i="1"/>
  <c r="B37" i="1" l="1"/>
  <c r="C36" i="1"/>
  <c r="F36" i="1" s="1"/>
  <c r="G36" i="1"/>
  <c r="D36" i="1"/>
  <c r="C37" i="1" l="1"/>
  <c r="F37" i="1" s="1"/>
  <c r="G37" i="1"/>
  <c r="D37" i="1"/>
  <c r="B38" i="1"/>
  <c r="F38" i="1" l="1"/>
  <c r="D38" i="1"/>
  <c r="B39" i="1"/>
  <c r="C38" i="1"/>
  <c r="G38" i="1"/>
  <c r="C39" i="1" l="1"/>
  <c r="F39" i="1" s="1"/>
  <c r="G39" i="1"/>
  <c r="D39" i="1"/>
  <c r="B40" i="1"/>
  <c r="F40" i="1" l="1"/>
  <c r="D40" i="1"/>
  <c r="B41" i="1"/>
  <c r="C40" i="1"/>
  <c r="G40" i="1"/>
  <c r="C41" i="1" l="1"/>
  <c r="F41" i="1" s="1"/>
  <c r="G41" i="1"/>
  <c r="D41" i="1"/>
  <c r="B42" i="1"/>
  <c r="F42" i="1" l="1"/>
  <c r="D42" i="1"/>
  <c r="B43" i="1"/>
  <c r="C42" i="1"/>
  <c r="G42" i="1"/>
  <c r="C43" i="1" l="1"/>
  <c r="F43" i="1" s="1"/>
  <c r="G43" i="1"/>
  <c r="B44" i="1"/>
  <c r="D43" i="1"/>
  <c r="F44" i="1" l="1"/>
  <c r="D44" i="1"/>
  <c r="B45" i="1"/>
  <c r="C44" i="1"/>
  <c r="G44" i="1"/>
  <c r="C45" i="1" l="1"/>
  <c r="G45" i="1"/>
  <c r="D45" i="1"/>
  <c r="B46" i="1"/>
  <c r="F45" i="1"/>
  <c r="C46" i="1" l="1"/>
  <c r="F46" i="1" s="1"/>
  <c r="D46" i="1"/>
  <c r="G46" i="1"/>
  <c r="B47" i="1"/>
  <c r="C47" i="1" l="1"/>
  <c r="F47" i="1" s="1"/>
  <c r="G47" i="1"/>
  <c r="D47" i="1"/>
</calcChain>
</file>

<file path=xl/sharedStrings.xml><?xml version="1.0" encoding="utf-8"?>
<sst xmlns="http://schemas.openxmlformats.org/spreadsheetml/2006/main" count="42" uniqueCount="35">
  <si>
    <t>Prob. success in a trial</t>
  </si>
  <si>
    <t xml:space="preserve">n = </t>
  </si>
  <si>
    <t xml:space="preserve">p = </t>
  </si>
  <si>
    <t>Mean = expected value</t>
  </si>
  <si>
    <t>Variance</t>
  </si>
  <si>
    <t>Prob. failure in a trial</t>
  </si>
  <si>
    <t xml:space="preserve">q = </t>
  </si>
  <si>
    <t>Standard deviation</t>
  </si>
  <si>
    <r>
      <t xml:space="preserve">Enter a value for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</si>
  <si>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t xml:space="preserve">x = </t>
  </si>
  <si>
    <t>Normal approx.: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</si>
  <si>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</si>
  <si>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Enter values in the three highlighted boxes:</t>
  </si>
  <si>
    <t>x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</si>
  <si>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</si>
  <si>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t>p.m.f.</t>
  </si>
  <si>
    <t>c.d.f.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</si>
  <si>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>]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</si>
  <si>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in [0, 1]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</si>
  <si>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 0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</si>
  <si>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0.5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</si>
  <si>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r>
      <t xml:space="preserve">Trials end upon the occurrence of the </t>
    </r>
    <r>
      <rPr>
        <i/>
        <sz val="12"/>
        <rFont val="Times New Roman"/>
        <family val="1"/>
      </rPr>
      <t>n</t>
    </r>
    <r>
      <rPr>
        <i/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success.</t>
    </r>
  </si>
  <si>
    <t>Negative binomial p.m.f.: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</si>
  <si>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&gt;=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</si>
  <si>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>Partial tables of the negative binomial probability mass function</t>
  </si>
  <si>
    <t>and the negative binomial cumulative distribution function:</t>
  </si>
  <si>
    <t>Normal</t>
  </si>
  <si>
    <t>approx.</t>
  </si>
  <si>
    <r>
      <t>X</t>
    </r>
    <r>
      <rPr>
        <sz val="12"/>
        <rFont val="Times New Roman"/>
        <family val="1"/>
      </rPr>
      <t xml:space="preserve"> = the number of trials (</t>
    </r>
    <r>
      <rPr>
        <b/>
        <sz val="12"/>
        <rFont val="Times New Roman"/>
        <family val="1"/>
      </rPr>
      <t>including</t>
    </r>
    <r>
      <rPr>
        <sz val="12"/>
        <rFont val="Times New Roman"/>
        <family val="1"/>
      </rPr>
      <t xml:space="preserve"> all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successes).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</si>
  <si>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&gt;= 0 </t>
    </r>
  </si>
  <si>
    <r>
      <t xml:space="preserve"># failures before the </t>
    </r>
    <r>
      <rPr>
        <i/>
        <sz val="12"/>
        <rFont val="Times New Roman"/>
        <family val="1"/>
      </rPr>
      <t>n</t>
    </r>
    <r>
      <rPr>
        <i/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success =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 =</t>
    </r>
    <r>
      <rPr>
        <sz val="12"/>
        <rFont val="Times New Roman"/>
        <family val="1"/>
      </rPr>
      <t xml:space="preserve"> </t>
    </r>
  </si>
  <si>
    <r>
      <t>V[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</si>
  <si>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 xml:space="preserve"> </t>
    </r>
    <r>
      <rPr>
        <i/>
        <sz val="12"/>
        <rFont val="Symbol"/>
        <family val="1"/>
        <charset val="2"/>
      </rPr>
      <t>s</t>
    </r>
    <r>
      <rPr>
        <i/>
        <sz val="12"/>
        <rFont val="Times New Roman"/>
        <family val="1"/>
      </rPr>
      <t xml:space="preserve"> = </t>
    </r>
  </si>
  <si>
    <r>
      <t>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</si>
  <si>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r>
      <t>NB(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</si>
</sst>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9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164" fontId="1" fillId="0" borderId="2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0" xfId="0" quotePrefix="1" applyFont="1"/>
    <xf numFmtId="164" fontId="1" fillId="3" borderId="2" xfId="0" applyNumberFormat="1" applyFont="1" applyFill="1" applyBorder="1"/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Negative Binomial p.m.f.</a:t>
            </a:r>
          </a:p>
        </c:rich>
      </c:tx>
      <c:layout>
        <c:manualLayout>
          <c:xMode val="edge"/>
          <c:yMode val="edge"/>
          <c:x val="0.24882663705498351"/>
          <c:y val="4.2900178878914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0813803327042"/>
          <c:y val="0.29815611007829068"/>
          <c:w val="0.76212949024582211"/>
          <c:h val="0.4676117409860962"/>
        </c:manualLayout>
      </c:layout>
      <c:barChart>
        <c:barDir val="col"/>
        <c:grouping val="clustered"/>
        <c:varyColors val="0"/>
        <c:ser>
          <c:idx val="0"/>
          <c:order val="0"/>
          <c:tx>
            <c:v>Neg.Bin.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Table!$B$27:$B$47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Table!$C$27:$C$47</c:f>
              <c:numCache>
                <c:formatCode>0.00000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0.64</c:v>
                </c:pt>
                <c:pt idx="3">
                  <c:v>0.25599999999999995</c:v>
                </c:pt>
                <c:pt idx="4">
                  <c:v>7.6799999999999979E-2</c:v>
                </c:pt>
                <c:pt idx="5">
                  <c:v>2.0479999999999974E-2</c:v>
                </c:pt>
                <c:pt idx="6">
                  <c:v>5.1199999999999969E-3</c:v>
                </c:pt>
                <c:pt idx="7">
                  <c:v>1.2287999999999969E-3</c:v>
                </c:pt>
                <c:pt idx="8">
                  <c:v>2.8672000000000002E-4</c:v>
                </c:pt>
                <c:pt idx="9">
                  <c:v>6.5536000000000045E-5</c:v>
                </c:pt>
                <c:pt idx="10">
                  <c:v>1.4745599999999976E-5</c:v>
                </c:pt>
                <c:pt idx="11">
                  <c:v>3.2767999999999955E-6</c:v>
                </c:pt>
                <c:pt idx="12">
                  <c:v>7.208959999999991E-7</c:v>
                </c:pt>
                <c:pt idx="13">
                  <c:v>1.5728639999999997E-7</c:v>
                </c:pt>
                <c:pt idx="14">
                  <c:v>3.407872000000004E-8</c:v>
                </c:pt>
                <c:pt idx="15">
                  <c:v>7.3400319999999704E-9</c:v>
                </c:pt>
                <c:pt idx="16">
                  <c:v>1.5728639999999954E-9</c:v>
                </c:pt>
                <c:pt idx="17">
                  <c:v>3.3554431999999873E-10</c:v>
                </c:pt>
                <c:pt idx="18">
                  <c:v>7.1303167999999853E-11</c:v>
                </c:pt>
                <c:pt idx="19">
                  <c:v>1.5099494399999952E-11</c:v>
                </c:pt>
                <c:pt idx="20">
                  <c:v>3.1876710399999806E-12</c:v>
                </c:pt>
              </c:numCache>
            </c:numRef>
          </c:val>
        </c:ser>
        <c:ser>
          <c:idx val="1"/>
          <c:order val="1"/>
          <c:tx>
            <c:v>Normal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Table!$D$27:$D$47</c:f>
              <c:numCache>
                <c:formatCode>0.000000</c:formatCode>
                <c:ptCount val="21"/>
                <c:pt idx="0">
                  <c:v>5.6321170378335911E-3</c:v>
                </c:pt>
                <c:pt idx="1">
                  <c:v>9.7245587173033263E-2</c:v>
                </c:pt>
                <c:pt idx="2">
                  <c:v>0.39704839463396591</c:v>
                </c:pt>
                <c:pt idx="3">
                  <c:v>0.39704839463396591</c:v>
                </c:pt>
                <c:pt idx="4">
                  <c:v>9.7245587173033221E-2</c:v>
                </c:pt>
                <c:pt idx="5">
                  <c:v>5.6321170378336172E-3</c:v>
                </c:pt>
                <c:pt idx="6">
                  <c:v>7.3691135468401114E-5</c:v>
                </c:pt>
                <c:pt idx="7">
                  <c:v>2.0989271742877236E-7</c:v>
                </c:pt>
                <c:pt idx="8">
                  <c:v>1.2696532714073783E-10</c:v>
                </c:pt>
                <c:pt idx="9">
                  <c:v>1.609823385706477E-14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1360"/>
        <c:axId val="65586304"/>
      </c:barChart>
      <c:catAx>
        <c:axId val="6555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2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58387172757251"/>
              <c:y val="0.86872828794489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8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0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202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 = x</a:t>
                </a:r>
                <a:r>
                  <a:rPr lang="en-CA" sz="20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8247190255064276E-3"/>
              <c:y val="0.171600715515656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51360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837303990847297"/>
          <c:y val="0.14586065276872237"/>
          <c:w val="0.35211319738878794"/>
          <c:h val="0.11154042050476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Negative Binomial c.d.f.</a:t>
            </a:r>
          </a:p>
        </c:rich>
      </c:tx>
      <c:layout>
        <c:manualLayout>
          <c:xMode val="edge"/>
          <c:yMode val="edge"/>
          <c:x val="0.34428847836328152"/>
          <c:y val="1.9786430805738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9689761360771"/>
          <c:y val="0.13454704953732061"/>
          <c:w val="0.79968823309161208"/>
          <c:h val="0.6885643123380526"/>
        </c:manualLayout>
      </c:layout>
      <c:lineChart>
        <c:grouping val="standard"/>
        <c:varyColors val="0"/>
        <c:ser>
          <c:idx val="0"/>
          <c:order val="0"/>
          <c:tx>
            <c:strRef>
              <c:f>Table!$F$26</c:f>
              <c:strCache>
                <c:ptCount val="1"/>
                <c:pt idx="0">
                  <c:v>P[X £ x]</c:v>
                </c:pt>
              </c:strCache>
            </c:strRef>
          </c:tx>
          <c:spPr>
            <a:solidFill>
              <a:srgbClr val="00FFFF">
                <a:alpha val="0"/>
              </a:srgbClr>
            </a:solidFill>
            <a:ln w="38100">
              <a:solidFill>
                <a:srgbClr val="0000FF"/>
              </a:solidFill>
              <a:prstDash val="solid"/>
            </a:ln>
          </c:spPr>
          <c:cat>
            <c:numRef>
              <c:f>Table!$E$27:$E$47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Table!$F$27:$F$47</c:f>
              <c:numCache>
                <c:formatCode>0.00000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0.64</c:v>
                </c:pt>
                <c:pt idx="3">
                  <c:v>0.89599999999999991</c:v>
                </c:pt>
                <c:pt idx="4">
                  <c:v>0.97279999999999989</c:v>
                </c:pt>
                <c:pt idx="5">
                  <c:v>0.99327999999999983</c:v>
                </c:pt>
                <c:pt idx="6">
                  <c:v>0.99839999999999984</c:v>
                </c:pt>
                <c:pt idx="7">
                  <c:v>0.99962879999999987</c:v>
                </c:pt>
                <c:pt idx="8">
                  <c:v>0.99991551999999984</c:v>
                </c:pt>
                <c:pt idx="9">
                  <c:v>0.99998105599999987</c:v>
                </c:pt>
                <c:pt idx="10">
                  <c:v>0.9999958015999999</c:v>
                </c:pt>
                <c:pt idx="11">
                  <c:v>0.99999907839999991</c:v>
                </c:pt>
                <c:pt idx="12">
                  <c:v>0.99999979929599991</c:v>
                </c:pt>
                <c:pt idx="13">
                  <c:v>0.99999995658239993</c:v>
                </c:pt>
                <c:pt idx="14">
                  <c:v>0.99999999066111989</c:v>
                </c:pt>
                <c:pt idx="15">
                  <c:v>0.99999999800115191</c:v>
                </c:pt>
                <c:pt idx="16">
                  <c:v>0.99999999957401586</c:v>
                </c:pt>
                <c:pt idx="17">
                  <c:v>0.99999999990956023</c:v>
                </c:pt>
                <c:pt idx="18">
                  <c:v>0.99999999998086342</c:v>
                </c:pt>
                <c:pt idx="19">
                  <c:v>0.9999999999959629</c:v>
                </c:pt>
                <c:pt idx="20">
                  <c:v>0.99999999999915057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3616"/>
        <c:axId val="69743744"/>
      </c:lineChart>
      <c:catAx>
        <c:axId val="6846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4992327882091665"/>
              <c:y val="0.90225660148645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43744"/>
        <c:crosses val="autoZero"/>
        <c:auto val="1"/>
        <c:lblAlgn val="ctr"/>
        <c:lblOffset val="100"/>
        <c:noMultiLvlLbl val="0"/>
      </c:catAx>
      <c:valAx>
        <c:axId val="697437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19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&lt;=</a:t>
                </a:r>
                <a:r>
                  <a:rPr lang="en-CA" sz="19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3.9123763375731875E-2"/>
              <c:y val="1.18717352111807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4636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57150</xdr:rowOff>
    </xdr:from>
    <xdr:to>
      <xdr:col>9</xdr:col>
      <xdr:colOff>561975</xdr:colOff>
      <xdr:row>24</xdr:row>
      <xdr:rowOff>142875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25</xdr:row>
      <xdr:rowOff>66675</xdr:rowOff>
    </xdr:from>
    <xdr:to>
      <xdr:col>9</xdr:col>
      <xdr:colOff>561975</xdr:colOff>
      <xdr:row>49</xdr:row>
      <xdr:rowOff>133350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E3" sqref="E3"/>
    </sheetView>
  </sheetViews>
  <sheetFormatPr defaultRowHeight="15.75" x14ac:dyDescent="0.25"/>
  <cols>
    <col min="1" max="3" width="9.140625" style="1"/>
    <col min="4" max="4" width="12.28515625" style="1" customWidth="1"/>
    <col min="5" max="6" width="9.140625" style="1"/>
    <col min="7" max="7" width="9.7109375" style="1" customWidth="1"/>
    <col min="8" max="16384" width="9.140625" style="1"/>
  </cols>
  <sheetData>
    <row r="1" spans="1:6" x14ac:dyDescent="0.25">
      <c r="A1" s="1" t="s">
        <v>12</v>
      </c>
    </row>
    <row r="2" spans="1:6" ht="19.5" thickBot="1" x14ac:dyDescent="0.3">
      <c r="A2" s="1" t="s">
        <v>21</v>
      </c>
    </row>
    <row r="3" spans="1:6" ht="16.5" thickBot="1" x14ac:dyDescent="0.3">
      <c r="D3" s="2" t="s">
        <v>1</v>
      </c>
      <c r="E3" s="4">
        <v>2</v>
      </c>
      <c r="F3" s="12" t="s">
        <v>19</v>
      </c>
    </row>
    <row r="4" spans="1:6" ht="16.5" thickBot="1" x14ac:dyDescent="0.3">
      <c r="D4" s="2"/>
    </row>
    <row r="5" spans="1:6" ht="16.5" thickBot="1" x14ac:dyDescent="0.3">
      <c r="A5" s="1" t="s">
        <v>0</v>
      </c>
      <c r="D5" s="2" t="s">
        <v>2</v>
      </c>
      <c r="E5" s="4">
        <v>0.8</v>
      </c>
      <c r="F5" s="12" t="s">
        <v>18</v>
      </c>
    </row>
    <row r="6" spans="1:6" x14ac:dyDescent="0.25">
      <c r="A6" s="1" t="s">
        <v>5</v>
      </c>
      <c r="D6" s="2" t="s">
        <v>6</v>
      </c>
      <c r="E6" s="1">
        <f>1-E5</f>
        <v>0.19999999999999996</v>
      </c>
    </row>
    <row r="7" spans="1:6" x14ac:dyDescent="0.25">
      <c r="D7" s="2"/>
    </row>
    <row r="8" spans="1:6" x14ac:dyDescent="0.25">
      <c r="A8" s="1" t="s">
        <v>3</v>
      </c>
      <c r="D8" s="3" t="s">
        <v>33</v>
      </c>
      <c r="E8" s="1">
        <f>($E$3*$E$6/$E$5)+$E$3</f>
        <v>2.5</v>
      </c>
    </row>
    <row r="9" spans="1:6" ht="18.75" x14ac:dyDescent="0.25">
      <c r="A9" s="1" t="s">
        <v>4</v>
      </c>
      <c r="D9" s="3" t="s">
        <v>31</v>
      </c>
      <c r="E9" s="1">
        <f>$E$3*$E$6/($E$5*$E$5)</f>
        <v>0.62499999999999978</v>
      </c>
    </row>
    <row r="10" spans="1:6" x14ac:dyDescent="0.25">
      <c r="A10" s="1" t="s">
        <v>7</v>
      </c>
      <c r="D10" s="2" t="s">
        <v>32</v>
      </c>
      <c r="E10" s="1">
        <f>SQRT(E9)</f>
        <v>0.79056941504209466</v>
      </c>
    </row>
    <row r="11" spans="1:6" x14ac:dyDescent="0.25">
      <c r="D11" s="3"/>
    </row>
    <row r="12" spans="1:6" ht="16.5" thickBot="1" x14ac:dyDescent="0.3">
      <c r="A12" s="16" t="s">
        <v>28</v>
      </c>
    </row>
    <row r="13" spans="1:6" ht="16.5" thickBot="1" x14ac:dyDescent="0.3">
      <c r="A13" s="1" t="s">
        <v>8</v>
      </c>
      <c r="D13" s="2" t="s">
        <v>9</v>
      </c>
      <c r="E13" s="4">
        <v>3</v>
      </c>
      <c r="F13" s="12" t="s">
        <v>23</v>
      </c>
    </row>
    <row r="14" spans="1:6" ht="18.75" x14ac:dyDescent="0.25">
      <c r="D14" s="19" t="s">
        <v>30</v>
      </c>
      <c r="E14" s="1">
        <f>E13-E3</f>
        <v>1</v>
      </c>
      <c r="F14" s="12" t="s">
        <v>29</v>
      </c>
    </row>
    <row r="15" spans="1:6" x14ac:dyDescent="0.25">
      <c r="D15" s="19"/>
      <c r="F15" s="12"/>
    </row>
    <row r="16" spans="1:6" x14ac:dyDescent="0.25">
      <c r="A16" s="1" t="s">
        <v>22</v>
      </c>
      <c r="D16" s="3" t="s">
        <v>34</v>
      </c>
      <c r="E16" s="13">
        <f>IF(E13&lt;E3,0,NEGBINOMDIST($E$13-$E$3,$E$3,$E$5))</f>
        <v>0.25599999999999995</v>
      </c>
    </row>
    <row r="18" spans="1:7" x14ac:dyDescent="0.25">
      <c r="D18" s="3" t="s">
        <v>20</v>
      </c>
      <c r="E18" s="5">
        <f>NORMDIST(E13+0.5,E8,E10,TRUE)-NORMDIST(E13-0.5,E8,E10,TRUE)</f>
        <v>0.39704839463396591</v>
      </c>
    </row>
    <row r="19" spans="1:7" x14ac:dyDescent="0.25">
      <c r="A19" s="1" t="s">
        <v>10</v>
      </c>
      <c r="D19" s="3" t="s">
        <v>11</v>
      </c>
      <c r="E19" s="5">
        <f>NORMDIST(E13+0.5,E8,E10,TRUE)</f>
        <v>0.89704839463396591</v>
      </c>
    </row>
    <row r="22" spans="1:7" x14ac:dyDescent="0.25">
      <c r="A22" s="1" t="s">
        <v>24</v>
      </c>
    </row>
    <row r="23" spans="1:7" x14ac:dyDescent="0.25">
      <c r="A23" s="1" t="s">
        <v>25</v>
      </c>
    </row>
    <row r="24" spans="1:7" x14ac:dyDescent="0.25">
      <c r="C24" s="2" t="s">
        <v>1</v>
      </c>
      <c r="D24" s="8">
        <f>E3</f>
        <v>2</v>
      </c>
      <c r="E24" s="2" t="s">
        <v>2</v>
      </c>
      <c r="F24" s="8">
        <f>E5</f>
        <v>0.8</v>
      </c>
    </row>
    <row r="25" spans="1:7" x14ac:dyDescent="0.25">
      <c r="C25" s="6" t="s">
        <v>15</v>
      </c>
      <c r="D25" s="18" t="s">
        <v>26</v>
      </c>
      <c r="E25" s="7"/>
      <c r="F25" s="6" t="s">
        <v>16</v>
      </c>
      <c r="G25" s="18" t="s">
        <v>26</v>
      </c>
    </row>
    <row r="26" spans="1:7" x14ac:dyDescent="0.25">
      <c r="B26" s="9" t="s">
        <v>13</v>
      </c>
      <c r="C26" s="10" t="s">
        <v>17</v>
      </c>
      <c r="D26" s="18" t="s">
        <v>27</v>
      </c>
      <c r="E26" s="9" t="s">
        <v>13</v>
      </c>
      <c r="F26" s="10" t="s">
        <v>14</v>
      </c>
      <c r="G26" s="18" t="s">
        <v>27</v>
      </c>
    </row>
    <row r="27" spans="1:7" x14ac:dyDescent="0.25">
      <c r="B27" s="3">
        <f>IF(E8&lt;10,0,INT(E8-10))</f>
        <v>0</v>
      </c>
      <c r="C27" s="11">
        <f>IF($B27&lt;$E$3,0,NEGBINOMDIST($B27-$E$3,$E$3,$E$5))</f>
        <v>0</v>
      </c>
      <c r="D27" s="17">
        <f>NORMDIST($B27+0.5,$E$8,$E$10,TRUE)-NORMDIST($B27-0.5,$E$8,$E$10,TRUE)</f>
        <v>5.6321170378335911E-3</v>
      </c>
      <c r="E27" s="3">
        <f>IF(E8&lt;10,0,INT(E8-10))</f>
        <v>0</v>
      </c>
      <c r="F27" s="11">
        <f>C27</f>
        <v>0</v>
      </c>
      <c r="G27" s="17">
        <f>NORMDIST($B27+0.5,$E$8,$E$10,TRUE)</f>
        <v>5.7060181930008178E-3</v>
      </c>
    </row>
    <row r="28" spans="1:7" x14ac:dyDescent="0.25">
      <c r="B28" s="3">
        <f>B27+1</f>
        <v>1</v>
      </c>
      <c r="C28" s="11">
        <f t="shared" ref="C28:C47" si="0">IF($B28&lt;$E$3,0,NEGBINOMDIST($B28-$E$3,$E$3,$E$5))</f>
        <v>0</v>
      </c>
      <c r="D28" s="17">
        <f t="shared" ref="D28:D47" si="1">NORMDIST($B28+0.5,$E$8,$E$10,TRUE)-NORMDIST($B28-0.5,$E$8,$E$10,TRUE)</f>
        <v>9.7245587173033263E-2</v>
      </c>
      <c r="E28" s="3">
        <f>E27+1</f>
        <v>1</v>
      </c>
      <c r="F28" s="11">
        <f>F27+C28</f>
        <v>0</v>
      </c>
      <c r="G28" s="17">
        <f t="shared" ref="G28:G47" si="2">NORMDIST($B28+0.5,$E$8,$E$10,TRUE)</f>
        <v>0.10295160536603408</v>
      </c>
    </row>
    <row r="29" spans="1:7" x14ac:dyDescent="0.25">
      <c r="B29" s="3">
        <f t="shared" ref="B29:B37" si="3">B28+1</f>
        <v>2</v>
      </c>
      <c r="C29" s="11">
        <f t="shared" si="0"/>
        <v>0.64</v>
      </c>
      <c r="D29" s="17">
        <f t="shared" si="1"/>
        <v>0.39704839463396591</v>
      </c>
      <c r="E29" s="3">
        <f t="shared" ref="E29:E37" si="4">E28+1</f>
        <v>2</v>
      </c>
      <c r="F29" s="11">
        <f t="shared" ref="F29:F47" si="5">F28+C29</f>
        <v>0.64</v>
      </c>
      <c r="G29" s="17">
        <f t="shared" si="2"/>
        <v>0.5</v>
      </c>
    </row>
    <row r="30" spans="1:7" x14ac:dyDescent="0.25">
      <c r="B30" s="3">
        <f t="shared" si="3"/>
        <v>3</v>
      </c>
      <c r="C30" s="11">
        <f t="shared" si="0"/>
        <v>0.25599999999999995</v>
      </c>
      <c r="D30" s="17">
        <f t="shared" si="1"/>
        <v>0.39704839463396591</v>
      </c>
      <c r="E30" s="3">
        <f t="shared" si="4"/>
        <v>3</v>
      </c>
      <c r="F30" s="11">
        <f t="shared" si="5"/>
        <v>0.89599999999999991</v>
      </c>
      <c r="G30" s="17">
        <f t="shared" si="2"/>
        <v>0.89704839463396591</v>
      </c>
    </row>
    <row r="31" spans="1:7" x14ac:dyDescent="0.25">
      <c r="B31" s="3">
        <f t="shared" si="3"/>
        <v>4</v>
      </c>
      <c r="C31" s="11">
        <f t="shared" si="0"/>
        <v>7.6799999999999979E-2</v>
      </c>
      <c r="D31" s="17">
        <f t="shared" si="1"/>
        <v>9.7245587173033221E-2</v>
      </c>
      <c r="E31" s="3">
        <f t="shared" si="4"/>
        <v>4</v>
      </c>
      <c r="F31" s="11">
        <f t="shared" si="5"/>
        <v>0.97279999999999989</v>
      </c>
      <c r="G31" s="17">
        <f t="shared" si="2"/>
        <v>0.99429398180699913</v>
      </c>
    </row>
    <row r="32" spans="1:7" x14ac:dyDescent="0.25">
      <c r="B32" s="3">
        <f t="shared" si="3"/>
        <v>5</v>
      </c>
      <c r="C32" s="11">
        <f t="shared" si="0"/>
        <v>2.0479999999999974E-2</v>
      </c>
      <c r="D32" s="17">
        <f t="shared" si="1"/>
        <v>5.6321170378336172E-3</v>
      </c>
      <c r="E32" s="3">
        <f t="shared" si="4"/>
        <v>5</v>
      </c>
      <c r="F32" s="11">
        <f t="shared" si="5"/>
        <v>0.99327999999999983</v>
      </c>
      <c r="G32" s="17">
        <f t="shared" si="2"/>
        <v>0.99992609884483274</v>
      </c>
    </row>
    <row r="33" spans="2:7" x14ac:dyDescent="0.25">
      <c r="B33" s="3">
        <f t="shared" si="3"/>
        <v>6</v>
      </c>
      <c r="C33" s="11">
        <f t="shared" si="0"/>
        <v>5.1199999999999969E-3</v>
      </c>
      <c r="D33" s="17">
        <f t="shared" si="1"/>
        <v>7.3691135468401114E-5</v>
      </c>
      <c r="E33" s="3">
        <f t="shared" si="4"/>
        <v>6</v>
      </c>
      <c r="F33" s="11">
        <f t="shared" si="5"/>
        <v>0.99839999999999984</v>
      </c>
      <c r="G33" s="17">
        <f t="shared" si="2"/>
        <v>0.99999978998030115</v>
      </c>
    </row>
    <row r="34" spans="2:7" x14ac:dyDescent="0.25">
      <c r="B34" s="3">
        <f t="shared" si="3"/>
        <v>7</v>
      </c>
      <c r="C34" s="11">
        <f t="shared" si="0"/>
        <v>1.2287999999999969E-3</v>
      </c>
      <c r="D34" s="17">
        <f t="shared" si="1"/>
        <v>2.0989271742877236E-7</v>
      </c>
      <c r="E34" s="3">
        <f t="shared" si="4"/>
        <v>7</v>
      </c>
      <c r="F34" s="11">
        <f t="shared" si="5"/>
        <v>0.99962879999999987</v>
      </c>
      <c r="G34" s="17">
        <f t="shared" si="2"/>
        <v>0.99999999987301857</v>
      </c>
    </row>
    <row r="35" spans="2:7" x14ac:dyDescent="0.25">
      <c r="B35" s="3">
        <f t="shared" si="3"/>
        <v>8</v>
      </c>
      <c r="C35" s="11">
        <f t="shared" si="0"/>
        <v>2.8672000000000002E-4</v>
      </c>
      <c r="D35" s="17">
        <f t="shared" si="1"/>
        <v>1.2696532714073783E-10</v>
      </c>
      <c r="E35" s="3">
        <f t="shared" si="4"/>
        <v>8</v>
      </c>
      <c r="F35" s="11">
        <f t="shared" si="5"/>
        <v>0.99991551999999984</v>
      </c>
      <c r="G35" s="17">
        <f t="shared" si="2"/>
        <v>0.9999999999999839</v>
      </c>
    </row>
    <row r="36" spans="2:7" x14ac:dyDescent="0.25">
      <c r="B36" s="3">
        <f t="shared" si="3"/>
        <v>9</v>
      </c>
      <c r="C36" s="11">
        <f t="shared" si="0"/>
        <v>6.5536000000000045E-5</v>
      </c>
      <c r="D36" s="17">
        <f t="shared" si="1"/>
        <v>1.609823385706477E-14</v>
      </c>
      <c r="E36" s="3">
        <f t="shared" si="4"/>
        <v>9</v>
      </c>
      <c r="F36" s="11">
        <f t="shared" si="5"/>
        <v>0.99998105599999987</v>
      </c>
      <c r="G36" s="17">
        <f t="shared" si="2"/>
        <v>1</v>
      </c>
    </row>
    <row r="37" spans="2:7" x14ac:dyDescent="0.25">
      <c r="B37" s="3">
        <f t="shared" si="3"/>
        <v>10</v>
      </c>
      <c r="C37" s="11">
        <f t="shared" si="0"/>
        <v>1.4745599999999976E-5</v>
      </c>
      <c r="D37" s="17">
        <f t="shared" si="1"/>
        <v>0</v>
      </c>
      <c r="E37" s="3">
        <f t="shared" si="4"/>
        <v>10</v>
      </c>
      <c r="F37" s="11">
        <f t="shared" si="5"/>
        <v>0.9999958015999999</v>
      </c>
      <c r="G37" s="17">
        <f t="shared" si="2"/>
        <v>1</v>
      </c>
    </row>
    <row r="38" spans="2:7" x14ac:dyDescent="0.25">
      <c r="B38" s="3">
        <f t="shared" ref="B38:B47" si="6">B37+1</f>
        <v>11</v>
      </c>
      <c r="C38" s="11">
        <f t="shared" si="0"/>
        <v>3.2767999999999955E-6</v>
      </c>
      <c r="D38" s="17">
        <f t="shared" si="1"/>
        <v>0</v>
      </c>
      <c r="E38" s="3">
        <f t="shared" ref="E38:E47" si="7">E37+1</f>
        <v>11</v>
      </c>
      <c r="F38" s="11">
        <f t="shared" si="5"/>
        <v>0.99999907839999991</v>
      </c>
      <c r="G38" s="17">
        <f t="shared" si="2"/>
        <v>1</v>
      </c>
    </row>
    <row r="39" spans="2:7" x14ac:dyDescent="0.25">
      <c r="B39" s="3">
        <f t="shared" si="6"/>
        <v>12</v>
      </c>
      <c r="C39" s="11">
        <f t="shared" si="0"/>
        <v>7.208959999999991E-7</v>
      </c>
      <c r="D39" s="17">
        <f t="shared" si="1"/>
        <v>0</v>
      </c>
      <c r="E39" s="3">
        <f t="shared" si="7"/>
        <v>12</v>
      </c>
      <c r="F39" s="11">
        <f t="shared" si="5"/>
        <v>0.99999979929599991</v>
      </c>
      <c r="G39" s="17">
        <f t="shared" si="2"/>
        <v>1</v>
      </c>
    </row>
    <row r="40" spans="2:7" x14ac:dyDescent="0.25">
      <c r="B40" s="3">
        <f t="shared" si="6"/>
        <v>13</v>
      </c>
      <c r="C40" s="11">
        <f t="shared" si="0"/>
        <v>1.5728639999999997E-7</v>
      </c>
      <c r="D40" s="17">
        <f t="shared" si="1"/>
        <v>0</v>
      </c>
      <c r="E40" s="3">
        <f t="shared" si="7"/>
        <v>13</v>
      </c>
      <c r="F40" s="11">
        <f t="shared" si="5"/>
        <v>0.99999995658239993</v>
      </c>
      <c r="G40" s="17">
        <f t="shared" si="2"/>
        <v>1</v>
      </c>
    </row>
    <row r="41" spans="2:7" x14ac:dyDescent="0.25">
      <c r="B41" s="3">
        <f t="shared" si="6"/>
        <v>14</v>
      </c>
      <c r="C41" s="11">
        <f t="shared" si="0"/>
        <v>3.407872000000004E-8</v>
      </c>
      <c r="D41" s="17">
        <f t="shared" si="1"/>
        <v>0</v>
      </c>
      <c r="E41" s="3">
        <f t="shared" si="7"/>
        <v>14</v>
      </c>
      <c r="F41" s="11">
        <f t="shared" si="5"/>
        <v>0.99999999066111989</v>
      </c>
      <c r="G41" s="17">
        <f t="shared" si="2"/>
        <v>1</v>
      </c>
    </row>
    <row r="42" spans="2:7" x14ac:dyDescent="0.25">
      <c r="B42" s="3">
        <f t="shared" si="6"/>
        <v>15</v>
      </c>
      <c r="C42" s="11">
        <f t="shared" si="0"/>
        <v>7.3400319999999704E-9</v>
      </c>
      <c r="D42" s="17">
        <f t="shared" si="1"/>
        <v>0</v>
      </c>
      <c r="E42" s="3">
        <f t="shared" si="7"/>
        <v>15</v>
      </c>
      <c r="F42" s="11">
        <f t="shared" si="5"/>
        <v>0.99999999800115191</v>
      </c>
      <c r="G42" s="17">
        <f t="shared" si="2"/>
        <v>1</v>
      </c>
    </row>
    <row r="43" spans="2:7" x14ac:dyDescent="0.25">
      <c r="B43" s="3">
        <f t="shared" si="6"/>
        <v>16</v>
      </c>
      <c r="C43" s="11">
        <f t="shared" si="0"/>
        <v>1.5728639999999954E-9</v>
      </c>
      <c r="D43" s="17">
        <f t="shared" si="1"/>
        <v>0</v>
      </c>
      <c r="E43" s="3">
        <f t="shared" si="7"/>
        <v>16</v>
      </c>
      <c r="F43" s="11">
        <f t="shared" si="5"/>
        <v>0.99999999957401586</v>
      </c>
      <c r="G43" s="17">
        <f t="shared" si="2"/>
        <v>1</v>
      </c>
    </row>
    <row r="44" spans="2:7" x14ac:dyDescent="0.25">
      <c r="B44" s="3">
        <f t="shared" si="6"/>
        <v>17</v>
      </c>
      <c r="C44" s="11">
        <f t="shared" si="0"/>
        <v>3.3554431999999873E-10</v>
      </c>
      <c r="D44" s="17">
        <f t="shared" si="1"/>
        <v>0</v>
      </c>
      <c r="E44" s="3">
        <f t="shared" si="7"/>
        <v>17</v>
      </c>
      <c r="F44" s="11">
        <f t="shared" si="5"/>
        <v>0.99999999990956023</v>
      </c>
      <c r="G44" s="17">
        <f t="shared" si="2"/>
        <v>1</v>
      </c>
    </row>
    <row r="45" spans="2:7" x14ac:dyDescent="0.25">
      <c r="B45" s="3">
        <f t="shared" si="6"/>
        <v>18</v>
      </c>
      <c r="C45" s="11">
        <f t="shared" si="0"/>
        <v>7.1303167999999853E-11</v>
      </c>
      <c r="D45" s="17">
        <f t="shared" si="1"/>
        <v>0</v>
      </c>
      <c r="E45" s="3">
        <f t="shared" si="7"/>
        <v>18</v>
      </c>
      <c r="F45" s="11">
        <f t="shared" si="5"/>
        <v>0.99999999998086342</v>
      </c>
      <c r="G45" s="17">
        <f t="shared" si="2"/>
        <v>1</v>
      </c>
    </row>
    <row r="46" spans="2:7" x14ac:dyDescent="0.25">
      <c r="B46" s="3">
        <f t="shared" si="6"/>
        <v>19</v>
      </c>
      <c r="C46" s="11">
        <f t="shared" si="0"/>
        <v>1.5099494399999952E-11</v>
      </c>
      <c r="D46" s="17">
        <f t="shared" si="1"/>
        <v>0</v>
      </c>
      <c r="E46" s="3">
        <f t="shared" si="7"/>
        <v>19</v>
      </c>
      <c r="F46" s="11">
        <f t="shared" si="5"/>
        <v>0.9999999999959629</v>
      </c>
      <c r="G46" s="17">
        <f t="shared" si="2"/>
        <v>1</v>
      </c>
    </row>
    <row r="47" spans="2:7" x14ac:dyDescent="0.25">
      <c r="B47" s="3">
        <f t="shared" si="6"/>
        <v>20</v>
      </c>
      <c r="C47" s="11">
        <f t="shared" si="0"/>
        <v>3.1876710399999806E-12</v>
      </c>
      <c r="D47" s="17">
        <f t="shared" si="1"/>
        <v>0</v>
      </c>
      <c r="E47" s="3">
        <f t="shared" si="7"/>
        <v>20</v>
      </c>
      <c r="F47" s="11">
        <f t="shared" si="5"/>
        <v>0.99999999999915057</v>
      </c>
      <c r="G47" s="17">
        <f t="shared" si="2"/>
        <v>1</v>
      </c>
    </row>
  </sheetData>
  <sheetProtection sheet="1" objects="1" scenarios="1"/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89" orientation="portrait" r:id="rId1"/>
  <headerFooter alignWithMargins="0">
    <oddHeader>&amp;L&amp;"Times New Roman,Bold"&amp;12ENGR 4421 
Prob. &amp;&amp; Stat.&amp;C&amp;"Times New Roman,Bold"&amp;12Negative Binomial Probability Distribution
Calculator&amp;R&amp;"Lincoln,Regular"&amp;14Dr. G.H. George</oddHeader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2"/>
  <sheetViews>
    <sheetView workbookViewId="0"/>
  </sheetViews>
  <sheetFormatPr defaultRowHeight="15.75" x14ac:dyDescent="0.25"/>
  <cols>
    <col min="1" max="16384" width="9.140625" style="1"/>
  </cols>
  <sheetData>
    <row r="2" spans="3:7" x14ac:dyDescent="0.25">
      <c r="C2" s="14" t="s">
        <v>1</v>
      </c>
      <c r="D2" s="15">
        <f>Table!E3</f>
        <v>2</v>
      </c>
      <c r="F2" s="14" t="s">
        <v>2</v>
      </c>
      <c r="G2" s="15">
        <f>Table!E5</f>
        <v>0.8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Roman,Bold"&amp;12ENGR 4421 
Prob. &amp;&amp; Stat.&amp;C&amp;"Times New Roman,Bold"&amp;12Negative Binomial Probability Distribution
Calculator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Graphs</vt:lpstr>
      <vt:lpstr>Graphs!Print_Area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Negative Binomial pmf and cdf tables and calculator</dc:title>
  <dc:subject>ENGI 4421 Probability and Statistics</dc:subject>
  <dc:creator>Glyn George</dc:creator>
  <cp:lastModifiedBy>Glyn George</cp:lastModifiedBy>
  <cp:lastPrinted>2015-02-20T12:45:42Z</cp:lastPrinted>
  <dcterms:created xsi:type="dcterms:W3CDTF">2000-03-07T17:28:12Z</dcterms:created>
  <dcterms:modified xsi:type="dcterms:W3CDTF">2015-02-20T12:51:46Z</dcterms:modified>
</cp:coreProperties>
</file>