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0" windowWidth="9375" windowHeight="9240"/>
  </bookViews>
  <sheets>
    <sheet name="Table" sheetId="1" r:id="rId1"/>
  </sheets>
  <definedNames>
    <definedName name="_xlnm.Print_Area" localSheetId="0">Table!$A$1:$I$33</definedName>
  </definedNames>
  <calcPr calcId="145621"/>
</workbook>
</file>

<file path=xl/calcChain.xml><?xml version="1.0" encoding="utf-8"?>
<calcChain xmlns="http://schemas.openxmlformats.org/spreadsheetml/2006/main">
  <c r="B17" i="1" l="1"/>
  <c r="B28" i="1"/>
  <c r="B29" i="1" s="1"/>
  <c r="B27" i="1"/>
  <c r="B13" i="1"/>
  <c r="E10" i="1"/>
  <c r="D17" i="1"/>
  <c r="E5" i="1"/>
  <c r="B14" i="1"/>
  <c r="E11" i="1"/>
  <c r="E12" i="1"/>
  <c r="E13" i="1" s="1"/>
  <c r="E14" i="1" s="1"/>
  <c r="F14" i="1" s="1"/>
  <c r="G18" i="1" s="1"/>
  <c r="H12" i="1"/>
  <c r="B15" i="1"/>
  <c r="H13" i="1"/>
  <c r="D31" i="1" l="1"/>
  <c r="B30" i="1"/>
  <c r="E27" i="1"/>
  <c r="E28" i="1" s="1"/>
  <c r="F31" i="1" s="1"/>
  <c r="F17" i="1"/>
  <c r="L32" i="1"/>
  <c r="L31" i="1"/>
  <c r="L33" i="1"/>
  <c r="F20" i="1"/>
  <c r="C21" i="1" s="1"/>
  <c r="G21" i="1" s="1"/>
  <c r="F18" i="1" l="1"/>
  <c r="C18" i="1"/>
  <c r="F21" i="1"/>
  <c r="F32" i="1"/>
  <c r="F33" i="1"/>
  <c r="C33" i="1"/>
  <c r="C32" i="1"/>
  <c r="G32" i="1" s="1"/>
  <c r="G31" i="1"/>
</calcChain>
</file>

<file path=xl/sharedStrings.xml><?xml version="1.0" encoding="utf-8"?>
<sst xmlns="http://schemas.openxmlformats.org/spreadsheetml/2006/main" count="65" uniqueCount="51">
  <si>
    <t>Random Sample:</t>
  </si>
  <si>
    <t xml:space="preserve"># tails = </t>
  </si>
  <si>
    <t xml:space="preserve">==&gt; </t>
  </si>
  <si>
    <t xml:space="preserve">s.e. = </t>
  </si>
  <si>
    <t xml:space="preserve">t = </t>
  </si>
  <si>
    <t xml:space="preserve">P-value = </t>
  </si>
  <si>
    <t>Boundaries of rejection region:</t>
  </si>
  <si>
    <t xml:space="preserve">Lower = </t>
  </si>
  <si>
    <t xml:space="preserve">Upper = </t>
  </si>
  <si>
    <t>Note:</t>
  </si>
  <si>
    <t xml:space="preserve">OR   </t>
  </si>
  <si>
    <t xml:space="preserve">if # tails = 1, then disregard whichever of Lower and Upper </t>
  </si>
  <si>
    <t>does not apply.</t>
  </si>
  <si>
    <t>Adjust the numbers</t>
  </si>
  <si>
    <t>in the boxes, as</t>
  </si>
  <si>
    <t>required.</t>
  </si>
  <si>
    <t xml:space="preserve">width/2 = </t>
  </si>
  <si>
    <t>One sample inference on population proportion</t>
  </si>
  <si>
    <r>
      <t>a</t>
    </r>
    <r>
      <rPr>
        <sz val="12"/>
        <color indexed="8"/>
        <rFont val="Times New Roman"/>
        <family val="1"/>
      </rPr>
      <t xml:space="preserve"> = </t>
    </r>
  </si>
  <si>
    <r>
      <t>x</t>
    </r>
    <r>
      <rPr>
        <sz val="12"/>
        <color indexed="8"/>
        <rFont val="Times New Roman"/>
        <family val="1"/>
      </rPr>
      <t xml:space="preserve"> = </t>
    </r>
  </si>
  <si>
    <r>
      <t>n</t>
    </r>
    <r>
      <rPr>
        <sz val="12"/>
        <color indexed="8"/>
        <rFont val="Times New Roman"/>
        <family val="1"/>
      </rPr>
      <t xml:space="preserve"> = </t>
    </r>
  </si>
  <si>
    <r>
      <t>p</t>
    </r>
    <r>
      <rPr>
        <sz val="12"/>
        <color indexed="8"/>
        <rFont val="Times New Roman"/>
        <family val="1"/>
      </rPr>
      <t xml:space="preserve">^ = </t>
    </r>
  </si>
  <si>
    <r>
      <t xml:space="preserve">Intervals are slightly broader because  </t>
    </r>
    <r>
      <rPr>
        <i/>
        <sz val="12"/>
        <color indexed="8"/>
        <rFont val="Times New Roman"/>
        <family val="1"/>
      </rPr>
      <t xml:space="preserve"> t</t>
    </r>
    <r>
      <rPr>
        <sz val="12"/>
        <color indexed="8"/>
        <rFont val="Times New Roman"/>
        <family val="1"/>
      </rPr>
      <t xml:space="preserve">  is used in place of  </t>
    </r>
    <r>
      <rPr>
        <i/>
        <sz val="12"/>
        <color indexed="8"/>
        <rFont val="Times New Roman"/>
        <family val="1"/>
      </rPr>
      <t>z</t>
    </r>
    <r>
      <rPr>
        <sz val="12"/>
        <color indexed="8"/>
        <rFont val="Times New Roman"/>
        <family val="1"/>
      </rPr>
      <t xml:space="preserve"> .</t>
    </r>
  </si>
  <si>
    <r>
      <t>Construct (1</t>
    </r>
    <r>
      <rPr>
        <sz val="12"/>
        <color indexed="8"/>
        <rFont val="Symbol"/>
        <family val="1"/>
        <charset val="2"/>
      </rPr>
      <t>-a</t>
    </r>
    <r>
      <rPr>
        <sz val="12"/>
        <color indexed="8"/>
        <rFont val="Times New Roman"/>
        <family val="1"/>
      </rPr>
      <t xml:space="preserve">)*100% confidence interval estimate for  </t>
    </r>
    <r>
      <rPr>
        <i/>
        <sz val="12"/>
        <color indexed="8"/>
        <rFont val="Times New Roman"/>
        <family val="1"/>
      </rPr>
      <t>p</t>
    </r>
  </si>
  <si>
    <r>
      <t>p</t>
    </r>
    <r>
      <rPr>
        <vertAlign val="subscript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 xml:space="preserve"> = </t>
    </r>
  </si>
  <si>
    <r>
      <t>s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= </t>
    </r>
  </si>
  <si>
    <r>
      <t>(s.e.)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= </t>
    </r>
  </si>
  <si>
    <r>
      <t xml:space="preserve">Confidence Interval for </t>
    </r>
    <r>
      <rPr>
        <b/>
        <i/>
        <sz val="12"/>
        <color indexed="8"/>
        <rFont val="Times New Roman"/>
        <family val="1"/>
      </rPr>
      <t xml:space="preserve"> p</t>
    </r>
    <r>
      <rPr>
        <b/>
        <sz val="12"/>
        <color indexed="8"/>
        <rFont val="Times New Roman"/>
        <family val="1"/>
      </rPr>
      <t>:</t>
    </r>
  </si>
  <si>
    <r>
      <t>t</t>
    </r>
    <r>
      <rPr>
        <vertAlign val="subscript"/>
        <sz val="12"/>
        <color indexed="8"/>
        <rFont val="Times New Roman"/>
        <family val="1"/>
      </rPr>
      <t>crit</t>
    </r>
    <r>
      <rPr>
        <sz val="12"/>
        <color indexed="8"/>
        <rFont val="Times New Roman"/>
        <family val="1"/>
      </rPr>
      <t xml:space="preserve"> = </t>
    </r>
  </si>
  <si>
    <r>
      <t xml:space="preserve"> </t>
    </r>
    <r>
      <rPr>
        <sz val="12"/>
        <color indexed="8"/>
        <rFont val="Symbol"/>
        <family val="1"/>
        <charset val="2"/>
      </rPr>
      <t>n</t>
    </r>
    <r>
      <rPr>
        <sz val="12"/>
        <color indexed="8"/>
        <rFont val="Times New Roman"/>
        <family val="1"/>
      </rPr>
      <t xml:space="preserve"> = d.f. = </t>
    </r>
  </si>
  <si>
    <t xml:space="preserve"> (CI)</t>
  </si>
  <si>
    <t xml:space="preserve"> (HT)</t>
  </si>
  <si>
    <r>
      <t>q</t>
    </r>
    <r>
      <rPr>
        <vertAlign val="subscript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 xml:space="preserve"> = </t>
    </r>
  </si>
  <si>
    <t xml:space="preserve">CI s.e. = </t>
  </si>
  <si>
    <r>
      <t>t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/(2</t>
    </r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 xml:space="preserve">) = </t>
    </r>
  </si>
  <si>
    <r>
      <t>t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/(4</t>
    </r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>)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= </t>
    </r>
  </si>
  <si>
    <r>
      <t xml:space="preserve">1 + </t>
    </r>
    <r>
      <rPr>
        <i/>
        <sz val="12"/>
        <color indexed="8"/>
        <rFont val="Times New Roman"/>
        <family val="1"/>
      </rPr>
      <t>t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/</t>
    </r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 xml:space="preserve"> = </t>
    </r>
  </si>
  <si>
    <t xml:space="preserve">centre = </t>
  </si>
  <si>
    <r>
      <t xml:space="preserve">Conduct hypothesis test on </t>
    </r>
    <r>
      <rPr>
        <sz val="12"/>
        <color indexed="8"/>
        <rFont val="ScriptC"/>
      </rPr>
      <t>H</t>
    </r>
    <r>
      <rPr>
        <vertAlign val="subscript"/>
        <sz val="12"/>
        <color indexed="8"/>
        <rFont val="Times New Roman"/>
        <family val="1"/>
      </rPr>
      <t>o</t>
    </r>
    <r>
      <rPr>
        <sz val="12"/>
        <color indexed="8"/>
        <rFont val="Times New Roman"/>
        <family val="1"/>
      </rPr>
      <t xml:space="preserve">: </t>
    </r>
    <r>
      <rPr>
        <i/>
        <sz val="12"/>
        <color indexed="8"/>
        <rFont val="Times New Roman"/>
        <family val="1"/>
      </rPr>
      <t>p = p</t>
    </r>
    <r>
      <rPr>
        <vertAlign val="subscript"/>
        <sz val="12"/>
        <color indexed="8"/>
        <rFont val="Times New Roman"/>
        <family val="1"/>
      </rPr>
      <t>o</t>
    </r>
  </si>
  <si>
    <r>
      <t xml:space="preserve">Under </t>
    </r>
    <r>
      <rPr>
        <sz val="12"/>
        <color indexed="8"/>
        <rFont val="ScriptC"/>
      </rPr>
      <t>H</t>
    </r>
    <r>
      <rPr>
        <vertAlign val="subscript"/>
        <sz val="12"/>
        <color indexed="8"/>
        <rFont val="Times New Roman"/>
        <family val="1"/>
      </rPr>
      <t>o</t>
    </r>
    <r>
      <rPr>
        <sz val="12"/>
        <color indexed="8"/>
        <rFont val="Times New Roman"/>
        <family val="1"/>
      </rPr>
      <t>:</t>
    </r>
  </si>
  <si>
    <r>
      <t xml:space="preserve"> </t>
    </r>
    <r>
      <rPr>
        <b/>
        <sz val="12"/>
        <color indexed="8"/>
        <rFont val="ScriptC"/>
      </rPr>
      <t>H</t>
    </r>
    <r>
      <rPr>
        <b/>
        <sz val="12"/>
        <color indexed="8"/>
        <rFont val="Times New Roman"/>
        <family val="1"/>
      </rPr>
      <t xml:space="preserve">o </t>
    </r>
  </si>
  <si>
    <r>
      <t xml:space="preserve"> </t>
    </r>
    <r>
      <rPr>
        <sz val="12"/>
        <color indexed="8"/>
        <rFont val="ScriptC"/>
      </rPr>
      <t>H</t>
    </r>
    <r>
      <rPr>
        <vertAlign val="subscript"/>
        <sz val="12"/>
        <color indexed="8"/>
        <rFont val="Times New Roman"/>
        <family val="1"/>
      </rPr>
      <t>o</t>
    </r>
    <r>
      <rPr>
        <sz val="12"/>
        <color indexed="8"/>
        <rFont val="Times New Roman"/>
        <family val="1"/>
      </rPr>
      <t xml:space="preserve"> </t>
    </r>
  </si>
  <si>
    <r>
      <t xml:space="preserve">More accurate confidence interval for  </t>
    </r>
    <r>
      <rPr>
        <b/>
        <i/>
        <sz val="12"/>
        <color indexed="8"/>
        <rFont val="Times New Roman"/>
        <family val="1"/>
      </rPr>
      <t>p</t>
    </r>
    <r>
      <rPr>
        <b/>
        <sz val="12"/>
        <color indexed="8"/>
        <rFont val="Times New Roman"/>
        <family val="1"/>
      </rPr>
      <t xml:space="preserve"> , using the Agresti-Coull CI from Navidi:</t>
    </r>
  </si>
  <si>
    <t xml:space="preserve">x* = </t>
  </si>
  <si>
    <t xml:space="preserve">n* = </t>
  </si>
  <si>
    <t xml:space="preserve">p* = </t>
  </si>
  <si>
    <t xml:space="preserve">q* = </t>
  </si>
  <si>
    <r>
      <t>(s.e.)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=  </t>
    </r>
  </si>
  <si>
    <r>
      <t xml:space="preserve">using </t>
    </r>
    <r>
      <rPr>
        <i/>
        <sz val="12"/>
        <color indexed="8"/>
        <rFont val="Times New Roman"/>
        <family val="1"/>
      </rPr>
      <t>t</t>
    </r>
  </si>
  <si>
    <r>
      <t xml:space="preserve">using </t>
    </r>
    <r>
      <rPr>
        <i/>
        <sz val="12"/>
        <color indexed="8"/>
        <rFont val="Times New Roman"/>
        <family val="1"/>
      </rPr>
      <t>z</t>
    </r>
  </si>
  <si>
    <r>
      <t>z</t>
    </r>
    <r>
      <rPr>
        <vertAlign val="subscript"/>
        <sz val="12"/>
        <color indexed="8"/>
        <rFont val="Times New Roman"/>
        <family val="1"/>
      </rPr>
      <t>crit</t>
    </r>
    <r>
      <rPr>
        <sz val="12"/>
        <color indexed="8"/>
        <rFont val="Times New Roman"/>
        <family val="1"/>
      </rPr>
      <t xml:space="preserve"> =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</si>
</sst>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000"/>
  </numFmts>
  <fonts count="13" x14ac:knownFonts="1">
    <font>
      <sz val="12"/>
      <name val="Times New Roman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sz val="12"/>
      <color indexed="8"/>
      <name val="Symbol"/>
      <family val="1"/>
      <charset val="2"/>
    </font>
    <font>
      <i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ScriptC"/>
    </font>
    <font>
      <b/>
      <sz val="12"/>
      <color indexed="8"/>
      <name val="ScriptC"/>
    </font>
  </fonts>
  <fills count="4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4" fillId="0" borderId="0" xfId="0" quotePrefix="1" applyFont="1" applyAlignment="1">
      <alignment horizontal="right"/>
    </xf>
    <xf numFmtId="0" fontId="1" fillId="0" borderId="3" xfId="0" applyFont="1" applyBorder="1"/>
    <xf numFmtId="0" fontId="1" fillId="0" borderId="4" xfId="0" applyFont="1" applyBorder="1"/>
    <xf numFmtId="0" fontId="1" fillId="0" borderId="0" xfId="0" quotePrefix="1" applyFont="1" applyAlignment="1">
      <alignment horizontal="right"/>
    </xf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Border="1"/>
    <xf numFmtId="0" fontId="1" fillId="0" borderId="0" xfId="0" quotePrefix="1" applyFont="1" applyAlignment="1">
      <alignment horizontal="center"/>
    </xf>
    <xf numFmtId="0" fontId="1" fillId="2" borderId="7" xfId="0" applyFont="1" applyFill="1" applyBorder="1" applyProtection="1">
      <protection locked="0"/>
    </xf>
    <xf numFmtId="0" fontId="1" fillId="0" borderId="8" xfId="0" applyFont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0" fontId="2" fillId="3" borderId="9" xfId="0" applyFont="1" applyFill="1" applyBorder="1"/>
    <xf numFmtId="0" fontId="5" fillId="3" borderId="8" xfId="0" applyFont="1" applyFill="1" applyBorder="1" applyAlignment="1">
      <alignment horizontal="right"/>
    </xf>
    <xf numFmtId="0" fontId="1" fillId="3" borderId="9" xfId="0" applyFont="1" applyFill="1" applyBorder="1"/>
    <xf numFmtId="0" fontId="9" fillId="0" borderId="0" xfId="0" applyFont="1"/>
    <xf numFmtId="0" fontId="2" fillId="0" borderId="0" xfId="0" applyFont="1" applyAlignment="1">
      <alignment horizontal="right"/>
    </xf>
    <xf numFmtId="0" fontId="1" fillId="0" borderId="0" xfId="0" quotePrefix="1" applyFont="1"/>
    <xf numFmtId="0" fontId="10" fillId="0" borderId="0" xfId="0" applyFont="1" applyAlignment="1">
      <alignment horizontal="right"/>
    </xf>
    <xf numFmtId="168" fontId="1" fillId="0" borderId="9" xfId="0" applyNumberFormat="1" applyFont="1" applyBorder="1"/>
    <xf numFmtId="168" fontId="1" fillId="0" borderId="0" xfId="0" applyNumberFormat="1" applyFont="1" applyBorder="1"/>
    <xf numFmtId="168" fontId="1" fillId="0" borderId="0" xfId="0" applyNumberFormat="1" applyFont="1"/>
    <xf numFmtId="0" fontId="1" fillId="0" borderId="0" xfId="0" applyFont="1" applyAlignment="1">
      <alignment horizontal="right" vertical="justify"/>
    </xf>
    <xf numFmtId="0" fontId="5" fillId="0" borderId="0" xfId="0" applyFont="1" applyAlignment="1">
      <alignment horizontal="right" vertical="justify"/>
    </xf>
    <xf numFmtId="168" fontId="0" fillId="0" borderId="0" xfId="0" applyNumberFormat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3"/>
  <sheetViews>
    <sheetView tabSelected="1" topLeftCell="A2" workbookViewId="0">
      <selection activeCell="C5" sqref="C5"/>
    </sheetView>
  </sheetViews>
  <sheetFormatPr defaultRowHeight="15.75" x14ac:dyDescent="0.25"/>
  <cols>
    <col min="1" max="1" width="7.5" style="1" customWidth="1"/>
    <col min="2" max="11" width="9" style="1"/>
    <col min="12" max="12" width="12.125" style="1" bestFit="1" customWidth="1"/>
    <col min="13" max="16384" width="9" style="1"/>
  </cols>
  <sheetData>
    <row r="2" spans="1:8" x14ac:dyDescent="0.25">
      <c r="B2" s="2" t="s">
        <v>17</v>
      </c>
    </row>
    <row r="3" spans="1:8" x14ac:dyDescent="0.25">
      <c r="B3" s="1" t="s">
        <v>23</v>
      </c>
    </row>
    <row r="4" spans="1:8" ht="21.75" x14ac:dyDescent="0.55000000000000004">
      <c r="A4" s="3" t="s">
        <v>10</v>
      </c>
      <c r="B4" s="1" t="s">
        <v>38</v>
      </c>
    </row>
    <row r="5" spans="1:8" ht="18.75" x14ac:dyDescent="0.35">
      <c r="B5" s="14" t="s">
        <v>24</v>
      </c>
      <c r="C5" s="17">
        <v>0.5</v>
      </c>
      <c r="D5" s="14" t="s">
        <v>32</v>
      </c>
      <c r="E5" s="1">
        <f>1-C5</f>
        <v>0.5</v>
      </c>
      <c r="G5" s="5" t="s">
        <v>13</v>
      </c>
      <c r="H5" s="6"/>
    </row>
    <row r="6" spans="1:8" x14ac:dyDescent="0.25">
      <c r="B6" s="7" t="s">
        <v>18</v>
      </c>
      <c r="C6" s="17">
        <v>0.05</v>
      </c>
      <c r="G6" s="8" t="s">
        <v>14</v>
      </c>
      <c r="H6" s="9"/>
    </row>
    <row r="7" spans="1:8" x14ac:dyDescent="0.25">
      <c r="B7" s="10" t="s">
        <v>1</v>
      </c>
      <c r="C7" s="17">
        <v>2</v>
      </c>
      <c r="G7" s="11" t="s">
        <v>15</v>
      </c>
      <c r="H7" s="12"/>
    </row>
    <row r="9" spans="1:8" x14ac:dyDescent="0.25">
      <c r="A9" s="2" t="s">
        <v>0</v>
      </c>
      <c r="E9" s="4"/>
    </row>
    <row r="10" spans="1:8" x14ac:dyDescent="0.25">
      <c r="B10" s="13"/>
      <c r="D10" s="4" t="s">
        <v>29</v>
      </c>
      <c r="E10" s="1">
        <f>B12-1</f>
        <v>15</v>
      </c>
    </row>
    <row r="11" spans="1:8" ht="21.75" x14ac:dyDescent="0.55000000000000004">
      <c r="A11" s="31" t="s">
        <v>19</v>
      </c>
      <c r="B11" s="17">
        <v>12</v>
      </c>
      <c r="D11" s="30" t="s">
        <v>26</v>
      </c>
      <c r="E11" s="29">
        <f>B14</f>
        <v>1.5625E-2</v>
      </c>
      <c r="G11" s="1" t="s">
        <v>39</v>
      </c>
    </row>
    <row r="12" spans="1:8" x14ac:dyDescent="0.25">
      <c r="A12" s="14" t="s">
        <v>20</v>
      </c>
      <c r="B12" s="17">
        <v>16</v>
      </c>
      <c r="D12" s="4" t="s">
        <v>3</v>
      </c>
      <c r="E12" s="29">
        <f>SQRT(E11)</f>
        <v>0.125</v>
      </c>
      <c r="G12" s="4" t="s">
        <v>3</v>
      </c>
      <c r="H12" s="29">
        <f>SQRT(C5*(1-C5)/B12)</f>
        <v>0.125</v>
      </c>
    </row>
    <row r="13" spans="1:8" x14ac:dyDescent="0.25">
      <c r="A13" s="14" t="s">
        <v>21</v>
      </c>
      <c r="B13" s="15">
        <f>B11/B12</f>
        <v>0.75</v>
      </c>
      <c r="C13" s="16" t="s">
        <v>2</v>
      </c>
      <c r="D13" s="21" t="s">
        <v>4</v>
      </c>
      <c r="E13" s="22">
        <f>(B13-C5)/E12</f>
        <v>2</v>
      </c>
      <c r="G13" s="10" t="s">
        <v>33</v>
      </c>
      <c r="H13" s="29">
        <f>SQRT(B15)</f>
        <v>0.10825317547305482</v>
      </c>
    </row>
    <row r="14" spans="1:8" ht="23.25" x14ac:dyDescent="0.55000000000000004">
      <c r="A14" s="14" t="s">
        <v>25</v>
      </c>
      <c r="B14" s="28">
        <f>C5*E5/B12</f>
        <v>1.5625E-2</v>
      </c>
      <c r="C14" s="25" t="s">
        <v>31</v>
      </c>
      <c r="D14" s="19" t="s">
        <v>5</v>
      </c>
      <c r="E14" s="20">
        <f>TDIST(ABS(E13),E10,C7)</f>
        <v>6.3945007284720065E-2</v>
      </c>
      <c r="F14" s="24" t="str">
        <f>IF(E14&lt;C6,"Reject","Keep")</f>
        <v>Keep</v>
      </c>
      <c r="G14" s="23" t="s">
        <v>40</v>
      </c>
    </row>
    <row r="15" spans="1:8" ht="18.75" x14ac:dyDescent="0.25">
      <c r="A15" s="14" t="s">
        <v>25</v>
      </c>
      <c r="B15" s="28">
        <f>B13*(1-B13)/B12</f>
        <v>1.171875E-2</v>
      </c>
      <c r="C15" s="25" t="s">
        <v>30</v>
      </c>
      <c r="D15" s="24"/>
      <c r="E15" s="24"/>
      <c r="F15" s="24"/>
      <c r="G15" s="23"/>
    </row>
    <row r="16" spans="1:8" x14ac:dyDescent="0.25">
      <c r="A16" s="2" t="s">
        <v>6</v>
      </c>
    </row>
    <row r="17" spans="1:12" ht="18.75" x14ac:dyDescent="0.35">
      <c r="A17" s="14" t="s">
        <v>50</v>
      </c>
      <c r="B17" s="1">
        <f>-NORMSINV(C6/C7)</f>
        <v>1.9599639845400538</v>
      </c>
      <c r="C17" s="14" t="s">
        <v>28</v>
      </c>
      <c r="D17" s="1">
        <f>TINV(C6*2/C7,E10)</f>
        <v>2.1314495455597742</v>
      </c>
      <c r="E17" s="4" t="s">
        <v>16</v>
      </c>
      <c r="F17" s="29">
        <f>D17*H12</f>
        <v>0.26643119319497177</v>
      </c>
    </row>
    <row r="18" spans="1:12" ht="21.75" x14ac:dyDescent="0.55000000000000004">
      <c r="B18" s="18" t="s">
        <v>7</v>
      </c>
      <c r="C18" s="27">
        <f>C5-F17</f>
        <v>0.23356880680502823</v>
      </c>
      <c r="E18" s="18" t="s">
        <v>8</v>
      </c>
      <c r="F18" s="27">
        <f>C5+F17</f>
        <v>0.76643119319497177</v>
      </c>
      <c r="G18" s="4" t="str">
        <f>F14</f>
        <v>Keep</v>
      </c>
      <c r="H18" s="1" t="s">
        <v>41</v>
      </c>
    </row>
    <row r="19" spans="1:12" x14ac:dyDescent="0.25">
      <c r="E19" s="4"/>
    </row>
    <row r="20" spans="1:12" x14ac:dyDescent="0.25">
      <c r="A20" s="2" t="s">
        <v>27</v>
      </c>
      <c r="E20" s="4" t="s">
        <v>16</v>
      </c>
      <c r="F20" s="29">
        <f>D17*H13</f>
        <v>0.23073618166744519</v>
      </c>
    </row>
    <row r="21" spans="1:12" ht="21.75" x14ac:dyDescent="0.55000000000000004">
      <c r="B21" s="18" t="s">
        <v>7</v>
      </c>
      <c r="C21" s="27">
        <f>B13-F20</f>
        <v>0.51926381833255486</v>
      </c>
      <c r="E21" s="18" t="s">
        <v>8</v>
      </c>
      <c r="F21" s="27">
        <f>B13+F20</f>
        <v>0.98073618166744514</v>
      </c>
      <c r="G21" s="4" t="str">
        <f>IF(C5&gt;C21,IF(C5&lt;F21,"Keep","Reject"),"Reject")</f>
        <v>Reject</v>
      </c>
      <c r="H21" s="1" t="s">
        <v>41</v>
      </c>
    </row>
    <row r="22" spans="1:12" x14ac:dyDescent="0.25">
      <c r="A22" s="2" t="s">
        <v>9</v>
      </c>
      <c r="B22" s="1" t="s">
        <v>22</v>
      </c>
    </row>
    <row r="23" spans="1:12" x14ac:dyDescent="0.25">
      <c r="A23" s="2" t="s">
        <v>9</v>
      </c>
      <c r="B23" s="1" t="s">
        <v>11</v>
      </c>
    </row>
    <row r="24" spans="1:12" x14ac:dyDescent="0.25">
      <c r="B24" s="1" t="s">
        <v>12</v>
      </c>
    </row>
    <row r="26" spans="1:12" x14ac:dyDescent="0.25">
      <c r="A26" s="2" t="s">
        <v>42</v>
      </c>
    </row>
    <row r="27" spans="1:12" ht="18.75" x14ac:dyDescent="0.25">
      <c r="A27" s="14" t="s">
        <v>43</v>
      </c>
      <c r="B27" s="1">
        <f>B11+2</f>
        <v>14</v>
      </c>
      <c r="D27" s="4" t="s">
        <v>47</v>
      </c>
      <c r="E27" s="1">
        <f>B29*B30/B28</f>
        <v>1.0500000000000001E-2</v>
      </c>
    </row>
    <row r="28" spans="1:12" x14ac:dyDescent="0.25">
      <c r="A28" s="14" t="s">
        <v>44</v>
      </c>
      <c r="B28" s="1">
        <f>B12+4</f>
        <v>20</v>
      </c>
      <c r="D28" s="4" t="s">
        <v>3</v>
      </c>
      <c r="E28" s="1">
        <f>SQRT(E27)</f>
        <v>0.10246950765959599</v>
      </c>
    </row>
    <row r="29" spans="1:12" x14ac:dyDescent="0.25">
      <c r="A29" s="14" t="s">
        <v>45</v>
      </c>
      <c r="B29" s="1">
        <f>B27/B28</f>
        <v>0.7</v>
      </c>
    </row>
    <row r="30" spans="1:12" x14ac:dyDescent="0.25">
      <c r="A30" s="14" t="s">
        <v>46</v>
      </c>
      <c r="B30" s="1">
        <f>1-B29</f>
        <v>0.30000000000000004</v>
      </c>
      <c r="F30" s="33" t="s">
        <v>48</v>
      </c>
      <c r="G30" s="33" t="s">
        <v>49</v>
      </c>
    </row>
    <row r="31" spans="1:12" ht="18.75" x14ac:dyDescent="0.25">
      <c r="C31" s="4" t="s">
        <v>37</v>
      </c>
      <c r="D31" s="29">
        <f>B29</f>
        <v>0.7</v>
      </c>
      <c r="E31" s="4" t="s">
        <v>16</v>
      </c>
      <c r="F31" s="29">
        <f>D17*E28</f>
        <v>0.21840858553477968</v>
      </c>
      <c r="G31" s="1">
        <f>B17*E28</f>
        <v>0.20083654452635932</v>
      </c>
      <c r="K31" s="14" t="s">
        <v>34</v>
      </c>
      <c r="L31" s="1">
        <f>$D$17*$D$17/(2*$B$12)</f>
        <v>0.14197116141459273</v>
      </c>
    </row>
    <row r="32" spans="1:12" ht="34.5" x14ac:dyDescent="0.55000000000000004">
      <c r="A32" s="1" t="s">
        <v>48</v>
      </c>
      <c r="B32" s="18" t="s">
        <v>7</v>
      </c>
      <c r="C32" s="27">
        <f>D31-F31</f>
        <v>0.48159141446522025</v>
      </c>
      <c r="E32" s="18" t="s">
        <v>8</v>
      </c>
      <c r="F32" s="27">
        <f>D31+F31</f>
        <v>0.91840858553477966</v>
      </c>
      <c r="G32" s="4" t="str">
        <f>IF(C5&gt;C32,IF(C5&lt;F32,"Keep","Reject"),"Reject")</f>
        <v>Keep</v>
      </c>
      <c r="H32" s="1" t="s">
        <v>41</v>
      </c>
      <c r="K32" s="31" t="s">
        <v>35</v>
      </c>
      <c r="L32" s="1">
        <f>($D$17/(2*$B$12))^2</f>
        <v>4.4365987942060229E-3</v>
      </c>
    </row>
    <row r="33" spans="1:12" ht="18.75" x14ac:dyDescent="0.25">
      <c r="A33" s="1" t="s">
        <v>49</v>
      </c>
      <c r="C33" s="32">
        <f>D31-G31</f>
        <v>0.4991634554736406</v>
      </c>
      <c r="F33" s="29">
        <f>D31+G31</f>
        <v>0.90083654452635931</v>
      </c>
      <c r="K33" s="26" t="s">
        <v>36</v>
      </c>
      <c r="L33" s="1">
        <f>1+$D$17*$D$17/$B$12</f>
        <v>1.2839423228291855</v>
      </c>
    </row>
  </sheetData>
  <sheetProtection sheet="1"/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scale="105" orientation="portrait" r:id="rId1"/>
  <headerFooter alignWithMargins="0">
    <oddHeader>&amp;L&amp;"Times New Roman,Bold"ENGI 4421&amp;COne-Sample CI's
and Hypothesis Tests on &amp;"Times New Roman,Italic"p&amp;R&amp;"Lincoln,Regular"&amp;14Dr. G.H. George</oddHeader>
    <oddFooter>&amp;L&amp;F - &amp;A&amp;R&amp;D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</vt:lpstr>
      <vt:lpstr>Table!Print_Area</vt:lpstr>
    </vt:vector>
  </TitlesOfParts>
  <Company>Memorial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 / HT on population proportion + Agresti-Coull</dc:title>
  <dc:subject>ENGI 4421 Probability and Statistics</dc:subject>
  <dc:creator>Dr. G. George</dc:creator>
  <cp:lastModifiedBy>Glyn George</cp:lastModifiedBy>
  <cp:lastPrinted>2015-02-20T15:49:18Z</cp:lastPrinted>
  <dcterms:created xsi:type="dcterms:W3CDTF">1997-10-30T17:32:57Z</dcterms:created>
  <dcterms:modified xsi:type="dcterms:W3CDTF">2015-02-20T15:51:20Z</dcterms:modified>
</cp:coreProperties>
</file>