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90" windowWidth="9300" windowHeight="87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G24" i="1" l="1"/>
  <c r="D31" i="1" s="1"/>
  <c r="G31" i="1" s="1"/>
  <c r="G23" i="1"/>
  <c r="D30" i="1" s="1"/>
  <c r="D24" i="1"/>
  <c r="D23" i="1"/>
  <c r="D26" i="1"/>
  <c r="D27" i="1"/>
  <c r="B24" i="1"/>
  <c r="B23" i="1"/>
  <c r="B26" i="1"/>
  <c r="B30" i="1" s="1"/>
  <c r="B31" i="1"/>
  <c r="F31" i="1" s="1"/>
  <c r="D14" i="1"/>
  <c r="D16" i="1" s="1"/>
  <c r="B14" i="1"/>
  <c r="B19" i="1" s="1"/>
  <c r="B20" i="1"/>
  <c r="B27" i="1"/>
  <c r="B28" i="1"/>
  <c r="F30" i="1" l="1"/>
  <c r="G30" i="1"/>
  <c r="B16" i="1"/>
  <c r="B17" i="1" s="1"/>
  <c r="D19" i="1" l="1"/>
  <c r="D20" i="1"/>
  <c r="G20" i="1" l="1"/>
  <c r="F20" i="1"/>
  <c r="F19" i="1"/>
  <c r="G19" i="1"/>
</calcChain>
</file>

<file path=xl/sharedStrings.xml><?xml version="1.0" encoding="utf-8"?>
<sst xmlns="http://schemas.openxmlformats.org/spreadsheetml/2006/main" count="37" uniqueCount="26">
  <si>
    <t># successes:</t>
  </si>
  <si>
    <t>sample size:</t>
  </si>
  <si>
    <r>
      <t>x</t>
    </r>
    <r>
      <rPr>
        <sz val="12"/>
        <rFont val="Times New Roman"/>
        <family val="1"/>
      </rPr>
      <t xml:space="preserve"> = observed</t>
    </r>
  </si>
  <si>
    <r>
      <t>x</t>
    </r>
    <r>
      <rPr>
        <sz val="12"/>
        <rFont val="Times New Roman"/>
        <family val="1"/>
      </rPr>
      <t xml:space="preserve"> + 1 = </t>
    </r>
  </si>
  <si>
    <t>proportion:</t>
  </si>
  <si>
    <r>
      <t xml:space="preserve">p^ </t>
    </r>
    <r>
      <rPr>
        <sz val="12"/>
        <rFont val="Times New Roman"/>
        <family val="1"/>
      </rPr>
      <t>= sample</t>
    </r>
  </si>
  <si>
    <r>
      <t>n</t>
    </r>
    <r>
      <rPr>
        <sz val="12"/>
        <rFont val="Times New Roman"/>
        <family val="1"/>
      </rPr>
      <t xml:space="preserve"> + 2 = </t>
    </r>
  </si>
  <si>
    <t>Population</t>
  </si>
  <si>
    <r>
      <t xml:space="preserve">Adjusted </t>
    </r>
    <r>
      <rPr>
        <i/>
        <sz val="12"/>
        <rFont val="Times New Roman"/>
        <family val="1"/>
      </rPr>
      <t>p*</t>
    </r>
  </si>
  <si>
    <r>
      <t>q</t>
    </r>
    <r>
      <rPr>
        <sz val="12"/>
        <rFont val="Times New Roman"/>
        <family val="1"/>
      </rPr>
      <t xml:space="preserve">^ = 1 -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^</t>
    </r>
  </si>
  <si>
    <r>
      <t xml:space="preserve">Adjusted </t>
    </r>
    <r>
      <rPr>
        <i/>
        <sz val="12"/>
        <rFont val="Times New Roman"/>
        <family val="1"/>
      </rPr>
      <t>q*</t>
    </r>
  </si>
  <si>
    <t>st. error:</t>
  </si>
  <si>
    <t>Adjusted s.e.</t>
  </si>
  <si>
    <t>95% CI:</t>
  </si>
  <si>
    <t>99% CI:</t>
  </si>
  <si>
    <t>±</t>
  </si>
  <si>
    <t>=</t>
  </si>
  <si>
    <t>lower</t>
  </si>
  <si>
    <t>upper</t>
  </si>
  <si>
    <r>
      <t>←</t>
    </r>
    <r>
      <rPr>
        <sz val="12"/>
        <rFont val="Times New Roman"/>
        <family val="1"/>
      </rPr>
      <t xml:space="preserve"> must be natural numbers &lt; </t>
    </r>
    <r>
      <rPr>
        <i/>
        <sz val="12"/>
        <rFont val="Times New Roman"/>
        <family val="1"/>
      </rPr>
      <t>n</t>
    </r>
  </si>
  <si>
    <r>
      <t>←</t>
    </r>
    <r>
      <rPr>
        <sz val="12"/>
        <rFont val="Times New Roman"/>
        <family val="1"/>
      </rPr>
      <t xml:space="preserve"> must be natural numbers</t>
    </r>
  </si>
  <si>
    <t>Agresti-Caffo CI:</t>
  </si>
  <si>
    <t>Enter values in the yellow boxes:</t>
  </si>
  <si>
    <r>
      <rPr>
        <i/>
        <sz val="12"/>
        <rFont val="Times New Roman"/>
        <family val="1"/>
      </rPr>
      <t>z</t>
    </r>
    <r>
      <rPr>
        <vertAlign val="subscript"/>
        <sz val="12"/>
        <rFont val="Times New Roman"/>
        <family val="1"/>
      </rPr>
      <t xml:space="preserve"> .025</t>
    </r>
    <r>
      <rPr>
        <sz val="12"/>
        <rFont val="Times New Roman"/>
        <family val="1"/>
      </rPr>
      <t xml:space="preserve"> = </t>
    </r>
  </si>
  <si>
    <r>
      <rPr>
        <i/>
        <sz val="12"/>
        <rFont val="Times New Roman"/>
        <family val="1"/>
      </rPr>
      <t>z</t>
    </r>
    <r>
      <rPr>
        <vertAlign val="subscript"/>
        <sz val="12"/>
        <rFont val="Times New Roman"/>
        <family val="1"/>
      </rPr>
      <t xml:space="preserve"> .005</t>
    </r>
    <r>
      <rPr>
        <sz val="12"/>
        <rFont val="Times New Roman"/>
        <family val="1"/>
      </rPr>
      <t xml:space="preserve"> = </t>
    </r>
  </si>
  <si>
    <t>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</si>
</sst>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</font>
    <font>
      <vertAlign val="subscript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Continuous"/>
    </xf>
    <xf numFmtId="0" fontId="4" fillId="0" borderId="0" xfId="0" quotePrefix="1" applyFont="1"/>
    <xf numFmtId="0" fontId="1" fillId="0" borderId="0" xfId="0" quotePrefix="1" applyFont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3" borderId="2" xfId="0" applyFont="1" applyFill="1" applyBorder="1"/>
    <xf numFmtId="0" fontId="4" fillId="3" borderId="3" xfId="0" quotePrefix="1" applyFont="1" applyFill="1" applyBorder="1" applyAlignment="1">
      <alignment horizontal="center"/>
    </xf>
    <xf numFmtId="0" fontId="1" fillId="3" borderId="4" xfId="0" applyFont="1" applyFill="1" applyBorder="1"/>
    <xf numFmtId="0" fontId="1" fillId="4" borderId="2" xfId="0" applyFont="1" applyFill="1" applyBorder="1"/>
    <xf numFmtId="0" fontId="4" fillId="4" borderId="3" xfId="0" quotePrefix="1" applyFont="1" applyFill="1" applyBorder="1" applyAlignment="1">
      <alignment horizontal="center"/>
    </xf>
    <xf numFmtId="0" fontId="1" fillId="4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14</xdr:row>
          <xdr:rowOff>76200</xdr:rowOff>
        </xdr:from>
        <xdr:to>
          <xdr:col>6</xdr:col>
          <xdr:colOff>323850</xdr:colOff>
          <xdr:row>16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G31"/>
  <sheetViews>
    <sheetView tabSelected="1" topLeftCell="A8" workbookViewId="0">
      <selection activeCell="B9" sqref="B9"/>
    </sheetView>
  </sheetViews>
  <sheetFormatPr defaultColWidth="10.7109375" defaultRowHeight="15.75" x14ac:dyDescent="0.25"/>
  <cols>
    <col min="1" max="1" width="12.7109375" style="1" customWidth="1"/>
    <col min="2" max="2" width="10.7109375" style="1"/>
    <col min="3" max="3" width="3.7109375" style="1" customWidth="1"/>
    <col min="4" max="16384" width="10.7109375" style="1"/>
  </cols>
  <sheetData>
    <row r="6" spans="1:5" x14ac:dyDescent="0.25">
      <c r="B6" s="5" t="s">
        <v>7</v>
      </c>
      <c r="D6" s="5" t="s">
        <v>7</v>
      </c>
    </row>
    <row r="7" spans="1:5" x14ac:dyDescent="0.25">
      <c r="B7" s="6">
        <v>1</v>
      </c>
      <c r="C7" s="7"/>
      <c r="D7" s="6">
        <v>2</v>
      </c>
    </row>
    <row r="8" spans="1:5" x14ac:dyDescent="0.25">
      <c r="A8" s="2" t="s">
        <v>2</v>
      </c>
      <c r="E8" s="1" t="s">
        <v>22</v>
      </c>
    </row>
    <row r="9" spans="1:5" x14ac:dyDescent="0.25">
      <c r="A9" s="1" t="s">
        <v>0</v>
      </c>
      <c r="B9" s="11">
        <v>15</v>
      </c>
      <c r="D9" s="11">
        <v>12</v>
      </c>
      <c r="E9" s="9" t="s">
        <v>19</v>
      </c>
    </row>
    <row r="11" spans="1:5" x14ac:dyDescent="0.25">
      <c r="A11" s="3" t="s">
        <v>25</v>
      </c>
    </row>
    <row r="12" spans="1:5" x14ac:dyDescent="0.25">
      <c r="A12" s="1" t="s">
        <v>1</v>
      </c>
      <c r="B12" s="11">
        <v>25</v>
      </c>
      <c r="D12" s="11">
        <v>30</v>
      </c>
      <c r="E12" s="9" t="s">
        <v>20</v>
      </c>
    </row>
    <row r="14" spans="1:5" x14ac:dyDescent="0.25">
      <c r="A14" s="2" t="s">
        <v>5</v>
      </c>
      <c r="B14" s="1">
        <f>B9/B12</f>
        <v>0.6</v>
      </c>
      <c r="D14" s="1">
        <f>D9/D12</f>
        <v>0.4</v>
      </c>
    </row>
    <row r="15" spans="1:5" x14ac:dyDescent="0.25">
      <c r="A15" s="1" t="s">
        <v>4</v>
      </c>
    </row>
    <row r="16" spans="1:5" x14ac:dyDescent="0.25">
      <c r="A16" s="2" t="s">
        <v>9</v>
      </c>
      <c r="B16" s="1">
        <f>1-B14</f>
        <v>0.4</v>
      </c>
      <c r="D16" s="1">
        <f>1-D14</f>
        <v>0.6</v>
      </c>
    </row>
    <row r="17" spans="1:7" x14ac:dyDescent="0.25">
      <c r="A17" s="1" t="s">
        <v>11</v>
      </c>
      <c r="B17" s="8">
        <f>SQRT(B14*B16/B12 + D14*D16/D12)</f>
        <v>0.13266499161421599</v>
      </c>
      <c r="C17" s="8"/>
      <c r="D17" s="8"/>
    </row>
    <row r="18" spans="1:7" x14ac:dyDescent="0.25">
      <c r="B18" s="8"/>
      <c r="C18" s="8"/>
      <c r="D18" s="8"/>
      <c r="F18" s="5" t="s">
        <v>17</v>
      </c>
      <c r="G18" s="5" t="s">
        <v>18</v>
      </c>
    </row>
    <row r="19" spans="1:7" x14ac:dyDescent="0.25">
      <c r="A19" s="5" t="s">
        <v>13</v>
      </c>
      <c r="B19" s="12">
        <f>B14-D14</f>
        <v>0.19999999999999996</v>
      </c>
      <c r="C19" s="13" t="s">
        <v>15</v>
      </c>
      <c r="D19" s="14">
        <f>$G$23*B17</f>
        <v>0.26001860557317158</v>
      </c>
      <c r="E19" s="10" t="s">
        <v>16</v>
      </c>
      <c r="F19" s="1">
        <f>MAX(-1,B19-D19)</f>
        <v>-6.0018605573171624E-2</v>
      </c>
      <c r="G19" s="1">
        <f>MIN(1,B19+D19)</f>
        <v>0.46001860557317154</v>
      </c>
    </row>
    <row r="20" spans="1:7" x14ac:dyDescent="0.25">
      <c r="A20" s="5" t="s">
        <v>14</v>
      </c>
      <c r="B20" s="15">
        <f>B14-D14</f>
        <v>0.19999999999999996</v>
      </c>
      <c r="C20" s="16" t="s">
        <v>15</v>
      </c>
      <c r="D20" s="17">
        <f>$G$24*B17</f>
        <v>0.34172237295496666</v>
      </c>
      <c r="E20" s="10" t="s">
        <v>16</v>
      </c>
      <c r="F20" s="1">
        <f>MAX(-1,B20-D20)</f>
        <v>-0.1417223729549667</v>
      </c>
      <c r="G20" s="1">
        <f>MIN(1,B20+D20)</f>
        <v>0.54172237295496661</v>
      </c>
    </row>
    <row r="21" spans="1:7" x14ac:dyDescent="0.25">
      <c r="B21" s="8"/>
      <c r="C21" s="8"/>
      <c r="D21" s="8"/>
    </row>
    <row r="22" spans="1:7" x14ac:dyDescent="0.25">
      <c r="A22" s="7" t="s">
        <v>21</v>
      </c>
    </row>
    <row r="23" spans="1:7" ht="18.75" x14ac:dyDescent="0.35">
      <c r="A23" s="2" t="s">
        <v>3</v>
      </c>
      <c r="B23" s="1">
        <f>B9+1</f>
        <v>16</v>
      </c>
      <c r="D23" s="1">
        <f>D9+1</f>
        <v>13</v>
      </c>
      <c r="F23" s="4" t="s">
        <v>23</v>
      </c>
      <c r="G23" s="1">
        <f>-NORMSINV(0.025)</f>
        <v>1.9599639845400538</v>
      </c>
    </row>
    <row r="24" spans="1:7" ht="18.75" x14ac:dyDescent="0.35">
      <c r="A24" s="2" t="s">
        <v>6</v>
      </c>
      <c r="B24" s="1">
        <f>B12+2</f>
        <v>27</v>
      </c>
      <c r="D24" s="1">
        <f>D12+2</f>
        <v>32</v>
      </c>
      <c r="F24" s="4" t="s">
        <v>24</v>
      </c>
      <c r="G24" s="1">
        <f>-NORMSINV(0.005)</f>
        <v>2.5758293035488999</v>
      </c>
    </row>
    <row r="26" spans="1:7" x14ac:dyDescent="0.25">
      <c r="A26" s="1" t="s">
        <v>8</v>
      </c>
      <c r="B26" s="1">
        <f>B23/B24</f>
        <v>0.59259259259259256</v>
      </c>
      <c r="D26" s="1">
        <f>D23/D24</f>
        <v>0.40625</v>
      </c>
    </row>
    <row r="27" spans="1:7" x14ac:dyDescent="0.25">
      <c r="A27" s="1" t="s">
        <v>10</v>
      </c>
      <c r="B27" s="1">
        <f>1-B26</f>
        <v>0.40740740740740744</v>
      </c>
      <c r="D27" s="1">
        <f>1-D26</f>
        <v>0.59375</v>
      </c>
    </row>
    <row r="28" spans="1:7" x14ac:dyDescent="0.25">
      <c r="A28" s="1" t="s">
        <v>12</v>
      </c>
      <c r="B28" s="8">
        <f>SQRT(B26*B27/B24 + D26*D27/D24)</f>
        <v>0.12837277032036892</v>
      </c>
      <c r="C28" s="8"/>
      <c r="D28" s="8"/>
    </row>
    <row r="29" spans="1:7" x14ac:dyDescent="0.25">
      <c r="F29" s="5" t="s">
        <v>17</v>
      </c>
      <c r="G29" s="5" t="s">
        <v>18</v>
      </c>
    </row>
    <row r="30" spans="1:7" x14ac:dyDescent="0.25">
      <c r="A30" s="5" t="s">
        <v>13</v>
      </c>
      <c r="B30" s="12">
        <f>B26-D26</f>
        <v>0.18634259259259256</v>
      </c>
      <c r="C30" s="13" t="s">
        <v>15</v>
      </c>
      <c r="D30" s="14">
        <f>$G$23*B28</f>
        <v>0.25160600642355546</v>
      </c>
      <c r="E30" s="10" t="s">
        <v>16</v>
      </c>
      <c r="F30" s="1">
        <f>MAX(-1,B30-D30)</f>
        <v>-6.5263413830962902E-2</v>
      </c>
      <c r="G30" s="1">
        <f>MIN(1,B30+D30)</f>
        <v>0.43794859901614802</v>
      </c>
    </row>
    <row r="31" spans="1:7" x14ac:dyDescent="0.25">
      <c r="A31" s="5" t="s">
        <v>14</v>
      </c>
      <c r="B31" s="15">
        <f>B26-D26</f>
        <v>0.18634259259259256</v>
      </c>
      <c r="C31" s="16" t="s">
        <v>15</v>
      </c>
      <c r="D31" s="17">
        <f>$G$24*B28</f>
        <v>0.3306663435689588</v>
      </c>
      <c r="E31" s="10" t="s">
        <v>16</v>
      </c>
      <c r="F31" s="1">
        <f>MAX(-1,B31-D31)</f>
        <v>-0.14432375097636624</v>
      </c>
      <c r="G31" s="1">
        <f>MIN(1,B31+D31)</f>
        <v>0.5170089361615513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orientation="portrait" horizontalDpi="4294967293" r:id="rId1"/>
  <headerFooter alignWithMargins="0">
    <oddHeader>&amp;L&amp;"Times New Roman,Bold"&amp;12ENGI 4421&amp;C&amp;"Times New Roman,Bold"&amp;12 Confidence Interval on
Difference in Proportions&amp;R&amp;"Lincoln,Regular"&amp;16G.H. George</oddHeader>
    <oddFooter>&amp;L&amp;F - &amp;A&amp;R&amp;D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1026" r:id="rId4">
          <objectPr defaultSize="0" r:id="rId5">
            <anchor moveWithCells="1">
              <from>
                <xdr:col>4</xdr:col>
                <xdr:colOff>419100</xdr:colOff>
                <xdr:row>14</xdr:row>
                <xdr:rowOff>76200</xdr:rowOff>
              </from>
              <to>
                <xdr:col>6</xdr:col>
                <xdr:colOff>323850</xdr:colOff>
                <xdr:row>16</xdr:row>
                <xdr:rowOff>161925</xdr:rowOff>
              </to>
            </anchor>
          </objectPr>
        </oleObject>
      </mc:Choice>
      <mc:Fallback>
        <oleObject progId="Equation.DSMT4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MUN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 on differences in proportions</dc:title>
  <dc:subject>ENGI 4421 Probability and Statistics</dc:subject>
  <dc:creator>Glyn George</dc:creator>
  <cp:lastModifiedBy>Glyn George</cp:lastModifiedBy>
  <cp:lastPrinted>2015-02-20T18:30:15Z</cp:lastPrinted>
  <dcterms:created xsi:type="dcterms:W3CDTF">2006-06-19T17:39:02Z</dcterms:created>
  <dcterms:modified xsi:type="dcterms:W3CDTF">2015-02-20T18:30:31Z</dcterms:modified>
</cp:coreProperties>
</file>