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30" yWindow="-30" windowWidth="10530" windowHeight="11280"/>
  </bookViews>
  <sheets>
    <sheet name="Table" sheetId="1" r:id="rId1"/>
  </sheets>
  <definedNames>
    <definedName name="_xlnm.Print_Area" localSheetId="0">Table!$A$1:$H$34</definedName>
  </definedNames>
  <calcPr calcId="145621"/>
</workbook>
</file>

<file path=xl/calcChain.xml><?xml version="1.0" encoding="utf-8"?>
<calcChain xmlns="http://schemas.openxmlformats.org/spreadsheetml/2006/main">
  <c r="H26" i="1" l="1"/>
  <c r="B11" i="1"/>
  <c r="C17" i="1"/>
  <c r="B16" i="1"/>
  <c r="J23" i="1" s="1"/>
  <c r="D6" i="1"/>
  <c r="D5" i="1"/>
  <c r="B33" i="1" s="1"/>
  <c r="B12" i="1"/>
  <c r="C15" i="1" s="1"/>
  <c r="B10" i="1"/>
  <c r="J20" i="1" l="1"/>
  <c r="C34" i="1"/>
  <c r="J21" i="1"/>
  <c r="D8" i="1"/>
  <c r="D20" i="1"/>
  <c r="J22" i="1"/>
  <c r="D21" i="1"/>
  <c r="D22" i="1"/>
  <c r="D23" i="1"/>
  <c r="B17" i="1"/>
  <c r="D30" i="1"/>
  <c r="D15" i="1"/>
  <c r="D12" i="1"/>
  <c r="D11" i="1" s="1"/>
  <c r="C16" i="1"/>
  <c r="D16" i="1" s="1"/>
  <c r="B19" i="1" s="1"/>
  <c r="H20" i="1" s="1"/>
  <c r="D31" i="1"/>
  <c r="D9" i="1"/>
  <c r="C28" i="1" s="1"/>
  <c r="H23" i="1" l="1"/>
  <c r="K21" i="1"/>
  <c r="K20" i="1"/>
  <c r="K23" i="1"/>
  <c r="K22" i="1"/>
  <c r="D28" i="1"/>
  <c r="E28" i="1" s="1"/>
  <c r="E31" i="1"/>
  <c r="G31" i="1"/>
  <c r="G30" i="1"/>
  <c r="E30" i="1"/>
  <c r="D29" i="1"/>
  <c r="G29" i="1" s="1"/>
  <c r="E15" i="1"/>
  <c r="B20" i="1" s="1"/>
  <c r="E29" i="1" l="1"/>
  <c r="E22" i="1"/>
  <c r="E20" i="1"/>
  <c r="B23" i="1"/>
  <c r="E23" i="1"/>
  <c r="E21" i="1"/>
  <c r="G28" i="1"/>
</calcChain>
</file>

<file path=xl/sharedStrings.xml><?xml version="1.0" encoding="utf-8"?>
<sst xmlns="http://schemas.openxmlformats.org/spreadsheetml/2006/main" count="61" uniqueCount="50">
  <si>
    <t xml:space="preserve">n = </t>
  </si>
  <si>
    <t>ANOVA Table:</t>
  </si>
  <si>
    <t>R</t>
  </si>
  <si>
    <t>SS</t>
  </si>
  <si>
    <t>d.f.</t>
  </si>
  <si>
    <t>MS</t>
  </si>
  <si>
    <t>E</t>
  </si>
  <si>
    <t>T</t>
  </si>
  <si>
    <t xml:space="preserve">r = </t>
  </si>
  <si>
    <t>f</t>
  </si>
  <si>
    <t xml:space="preserve">t = </t>
  </si>
  <si>
    <t>Decision</t>
  </si>
  <si>
    <t>slope = 0</t>
  </si>
  <si>
    <t>slope &lt;&gt; 0</t>
  </si>
  <si>
    <t xml:space="preserve">P-value = </t>
  </si>
  <si>
    <r>
      <t xml:space="preserve">Finding the line of best fit in the least squares sense,  </t>
    </r>
    <r>
      <rPr>
        <i/>
        <sz val="12"/>
        <rFont val="Times New Roman"/>
        <family val="1"/>
      </rPr>
      <t>y = b</t>
    </r>
    <r>
      <rPr>
        <vertAlign val="subscript"/>
        <sz val="12"/>
        <rFont val="Times New Roman"/>
        <family val="1"/>
      </rPr>
      <t>1</t>
    </r>
    <r>
      <rPr>
        <sz val="12"/>
        <rFont val="Times New Roman"/>
        <family val="1"/>
      </rPr>
      <t xml:space="preserve"> </t>
    </r>
    <r>
      <rPr>
        <i/>
        <sz val="12"/>
        <rFont val="Times New Roman"/>
        <family val="1"/>
      </rPr>
      <t>x + b</t>
    </r>
    <r>
      <rPr>
        <vertAlign val="subscript"/>
        <sz val="12"/>
        <rFont val="Times New Roman"/>
        <family val="1"/>
      </rPr>
      <t>0</t>
    </r>
    <r>
      <rPr>
        <sz val="12"/>
        <rFont val="Times New Roman"/>
        <family val="1"/>
      </rPr>
      <t xml:space="preserve"> .</t>
    </r>
  </si>
  <si>
    <r>
      <t>Sum(</t>
    </r>
    <r>
      <rPr>
        <b/>
        <i/>
        <sz val="12"/>
        <rFont val="Times New Roman"/>
        <family val="1"/>
      </rPr>
      <t>x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</si>
  <si>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y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</si>
  <si>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xy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</si>
  <si>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y</t>
    </r>
    <r>
      <rPr>
        <b/>
        <sz val="12"/>
        <rFont val="Times New Roman"/>
        <family val="1"/>
      </rPr>
      <t xml:space="preserve">) = </t>
    </r>
  </si>
  <si>
    <r>
      <t>Sum(</t>
    </r>
    <r>
      <rPr>
        <b/>
        <i/>
        <sz val="12"/>
        <rFont val="Times New Roman"/>
        <family val="1"/>
      </rPr>
      <t>x</t>
    </r>
    <r>
      <rPr>
        <b/>
        <sz val="12"/>
        <rFont val="Times New Roman"/>
        <family val="1"/>
      </rPr>
      <t xml:space="preserve">) = </t>
    </r>
  </si>
  <si>
    <r>
      <t>n*S</t>
    </r>
    <r>
      <rPr>
        <b/>
        <i/>
        <vertAlign val="subscript"/>
        <sz val="12"/>
        <rFont val="Times New Roman"/>
        <family val="1"/>
      </rPr>
      <t>xx</t>
    </r>
    <r>
      <rPr>
        <b/>
        <i/>
        <sz val="12"/>
        <rFont val="Times New Roman"/>
        <family val="1"/>
      </rPr>
      <t xml:space="preserve"> = </t>
    </r>
  </si>
  <si>
    <r>
      <t>n*S</t>
    </r>
    <r>
      <rPr>
        <b/>
        <i/>
        <vertAlign val="subscript"/>
        <sz val="12"/>
        <rFont val="Times New Roman"/>
        <family val="1"/>
      </rPr>
      <t>yy</t>
    </r>
    <r>
      <rPr>
        <b/>
        <i/>
        <sz val="12"/>
        <rFont val="Times New Roman"/>
        <family val="1"/>
      </rPr>
      <t xml:space="preserve"> = </t>
    </r>
  </si>
  <si>
    <r>
      <t>n*S</t>
    </r>
    <r>
      <rPr>
        <b/>
        <i/>
        <vertAlign val="subscript"/>
        <sz val="12"/>
        <rFont val="Times New Roman"/>
        <family val="1"/>
      </rPr>
      <t>xy</t>
    </r>
    <r>
      <rPr>
        <b/>
        <i/>
        <sz val="12"/>
        <rFont val="Times New Roman"/>
        <family val="1"/>
      </rPr>
      <t xml:space="preserve"> = </t>
    </r>
  </si>
  <si>
    <r>
      <t>b</t>
    </r>
    <r>
      <rPr>
        <b/>
        <vertAlign val="subscript"/>
        <sz val="12"/>
        <rFont val="Times New Roman"/>
        <family val="1"/>
      </rPr>
      <t>1</t>
    </r>
    <r>
      <rPr>
        <b/>
        <sz val="12"/>
        <rFont val="Times New Roman"/>
        <family val="1"/>
      </rPr>
      <t xml:space="preserve"> = </t>
    </r>
  </si>
  <si>
    <r>
      <t>b</t>
    </r>
    <r>
      <rPr>
        <b/>
        <vertAlign val="subscript"/>
        <sz val="12"/>
        <rFont val="Times New Roman"/>
        <family val="1"/>
      </rPr>
      <t>0</t>
    </r>
    <r>
      <rPr>
        <b/>
        <sz val="12"/>
        <rFont val="Times New Roman"/>
        <family val="1"/>
      </rPr>
      <t xml:space="preserve"> = </t>
    </r>
  </si>
  <si>
    <r>
      <t>r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</si>
  <si>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r>
      <t>x</t>
    </r>
    <r>
      <rPr>
        <b/>
        <sz val="12"/>
        <rFont val="Times New Roman"/>
        <family val="1"/>
      </rPr>
      <t xml:space="preserve">Bar = </t>
    </r>
  </si>
  <si>
    <r>
      <t>y</t>
    </r>
    <r>
      <rPr>
        <b/>
        <sz val="12"/>
        <rFont val="Times New Roman"/>
        <family val="1"/>
      </rPr>
      <t xml:space="preserve">Bar = </t>
    </r>
  </si>
  <si>
    <r>
      <t>s</t>
    </r>
    <r>
      <rPr>
        <b/>
        <i/>
        <vertAlign val="subscript"/>
        <sz val="12"/>
        <rFont val="Times New Roman"/>
        <family val="1"/>
      </rPr>
      <t>b</t>
    </r>
    <r>
      <rPr>
        <b/>
        <vertAlign val="superscript"/>
        <sz val="12"/>
        <rFont val="Times New Roman"/>
        <family val="1"/>
      </rPr>
      <t>2</t>
    </r>
    <r>
      <rPr>
        <b/>
        <sz val="12"/>
        <rFont val="Times New Roman"/>
        <family val="1"/>
      </rPr>
      <t xml:space="preserve"> = </t>
    </r>
  </si>
  <si>
    <t>a</t>
  </si>
  <si>
    <r>
      <t>t</t>
    </r>
    <r>
      <rPr>
        <b/>
        <vertAlign val="subscript"/>
        <sz val="12"/>
        <rFont val="Times New Roman"/>
        <family val="1"/>
      </rPr>
      <t>crit</t>
    </r>
  </si>
  <si>
    <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: </t>
    </r>
  </si>
  <si>
    <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: </t>
    </r>
  </si>
  <si>
    <t>Enter values for the six summary statistics</t>
  </si>
  <si>
    <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</t>
    </r>
  </si>
  <si>
    <t>x</t>
  </si>
  <si>
    <t>lower</t>
  </si>
  <si>
    <t>upper</t>
  </si>
  <si>
    <r>
      <rPr>
        <i/>
        <sz val="12"/>
        <rFont val="Times New Roman"/>
        <family val="1"/>
      </rPr>
      <t>y</t>
    </r>
    <r>
      <rPr>
        <sz val="12"/>
        <rFont val="Times New Roman"/>
        <family val="1"/>
      </rPr>
      <t>^</t>
    </r>
  </si>
  <si>
    <r>
      <rPr>
        <i/>
        <sz val="12"/>
        <rFont val="Times New Roman"/>
        <family val="1"/>
      </rPr>
      <t>w</t>
    </r>
    <r>
      <rPr>
        <sz val="12"/>
        <rFont val="Times New Roman"/>
        <family val="1"/>
      </rPr>
      <t>/2</t>
    </r>
  </si>
  <si>
    <t>95% CI</t>
  </si>
  <si>
    <t>95% PI</t>
  </si>
  <si>
    <t>99% CI</t>
  </si>
  <si>
    <t>99% PI</t>
  </si>
  <si>
    <r>
      <t>(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-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Bar)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</t>
    </r>
  </si>
  <si>
    <r>
      <t>1/</t>
    </r>
    <r>
      <rPr>
        <i/>
        <sz val="12"/>
        <rFont val="Times New Roman"/>
        <family val="1"/>
      </rPr>
      <t>n</t>
    </r>
    <r>
      <rPr>
        <sz val="12"/>
        <rFont val="Times New Roman"/>
        <family val="1"/>
      </rPr>
      <t xml:space="preserve"> + (</t>
    </r>
    <r>
      <rPr>
        <i/>
        <sz val="12"/>
        <rFont val="Times New Roman"/>
        <family val="1"/>
      </rPr>
      <t>x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- </t>
    </r>
    <r>
      <rPr>
        <i/>
        <sz val="12"/>
        <rFont val="Times New Roman"/>
        <family val="1"/>
      </rPr>
      <t>x</t>
    </r>
    <r>
      <rPr>
        <sz val="12"/>
        <rFont val="Times New Roman"/>
        <family val="1"/>
      </rPr>
      <t>Bar)</t>
    </r>
    <r>
      <rPr>
        <vertAlign val="superscript"/>
        <sz val="12"/>
        <rFont val="Times New Roman"/>
        <family val="1"/>
      </rPr>
      <t>2</t>
    </r>
    <r>
      <rPr>
        <sz val="12"/>
        <rFont val="Times New Roman"/>
        <family val="1"/>
      </rPr>
      <t xml:space="preserve"> / (</t>
    </r>
    <r>
      <rPr>
        <i/>
        <sz val="12"/>
        <rFont val="Times New Roman"/>
        <family val="1"/>
      </rPr>
      <t>nS</t>
    </r>
    <r>
      <rPr>
        <i/>
        <vertAlign val="subscript"/>
        <sz val="12"/>
        <rFont val="Times New Roman"/>
        <family val="1"/>
      </rPr>
      <t>xx</t>
    </r>
    <r>
      <rPr>
        <sz val="12"/>
        <rFont val="Times New Roman"/>
        <family val="1"/>
      </rPr>
      <t xml:space="preserve">)  </t>
    </r>
  </si>
  <si>
    <r>
      <t>H</t>
    </r>
    <r>
      <rPr>
        <vertAlign val="subscript"/>
        <sz val="12"/>
        <rFont val="Times New Roman"/>
        <family val="1"/>
      </rPr>
      <t>o</t>
    </r>
    <r>
      <rPr>
        <sz val="12"/>
        <rFont val="Times New Roman"/>
        <family val="1"/>
      </rPr>
      <t xml:space="preserve"> : slope =</t>
    </r>
  </si>
  <si>
    <r>
      <t>H</t>
    </r>
    <r>
      <rPr>
        <vertAlign val="subscript"/>
        <sz val="12"/>
        <rFont val="Times New Roman"/>
        <family val="1"/>
      </rPr>
      <t>a</t>
    </r>
    <r>
      <rPr>
        <sz val="12"/>
        <rFont val="Times New Roman"/>
        <family val="1"/>
      </rPr>
      <t xml:space="preserve"> : slope &gt;</t>
    </r>
  </si>
  <si>
    <r>
      <t>t</t>
    </r>
    <r>
      <rPr>
        <b/>
        <vertAlign val="subscript"/>
        <sz val="12"/>
        <rFont val="Times New Roman"/>
        <family val="1"/>
      </rPr>
      <t xml:space="preserve"> obs</t>
    </r>
    <r>
      <rPr>
        <b/>
        <i/>
        <sz val="12"/>
        <rFont val="Times New Roman"/>
        <family val="1"/>
      </rPr>
      <t xml:space="preserve"> 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</si>
</sst>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2"/>
      <name val="Times New Roman"/>
    </font>
    <font>
      <b/>
      <sz val="12"/>
      <name val="Times New Roman"/>
      <family val="1"/>
    </font>
    <font>
      <b/>
      <sz val="10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  <font>
      <vertAlign val="subscript"/>
      <sz val="12"/>
      <name val="Times New Roman"/>
      <family val="1"/>
    </font>
    <font>
      <i/>
      <vertAlign val="subscript"/>
      <sz val="12"/>
      <name val="Times New Roman"/>
      <family val="1"/>
    </font>
    <font>
      <vertAlign val="superscript"/>
      <sz val="12"/>
      <name val="Times New Roman"/>
      <family val="1"/>
    </font>
    <font>
      <b/>
      <vertAlign val="superscript"/>
      <sz val="12"/>
      <name val="Times New Roman"/>
      <family val="1"/>
    </font>
    <font>
      <b/>
      <i/>
      <sz val="12"/>
      <name val="Times New Roman"/>
      <family val="1"/>
    </font>
    <font>
      <b/>
      <i/>
      <vertAlign val="subscript"/>
      <sz val="12"/>
      <name val="Times New Roman"/>
      <family val="1"/>
    </font>
    <font>
      <b/>
      <vertAlign val="subscript"/>
      <sz val="12"/>
      <name val="Times New Roman"/>
      <family val="1"/>
    </font>
    <font>
      <b/>
      <sz val="12"/>
      <name val="Symbol"/>
      <family val="1"/>
      <charset val="2"/>
    </font>
    <font>
      <sz val="12"/>
      <name val="ScriptC"/>
    </font>
    <font>
      <sz val="12"/>
      <name val="Symbol"/>
      <family val="1"/>
      <charset val="2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9" fillId="2" borderId="0" xfId="0" applyFont="1" applyFill="1" applyAlignment="1">
      <alignment horizontal="right"/>
    </xf>
    <xf numFmtId="0" fontId="0" fillId="0" borderId="2" xfId="0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" fillId="0" borderId="4" xfId="0" applyFont="1" applyBorder="1" applyAlignment="1">
      <alignment horizontal="left"/>
    </xf>
    <xf numFmtId="0" fontId="1" fillId="3" borderId="0" xfId="0" applyFont="1" applyFill="1" applyAlignment="1">
      <alignment horizontal="right"/>
    </xf>
    <xf numFmtId="0" fontId="0" fillId="3" borderId="0" xfId="0" applyFill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3" fillId="0" borderId="0" xfId="0" applyFont="1" applyBorder="1" applyAlignment="1">
      <alignment horizontal="right"/>
    </xf>
    <xf numFmtId="0" fontId="9" fillId="4" borderId="5" xfId="0" applyFont="1" applyFill="1" applyBorder="1" applyAlignment="1">
      <alignment horizontal="right"/>
    </xf>
    <xf numFmtId="0" fontId="3" fillId="0" borderId="0" xfId="0" applyFont="1"/>
    <xf numFmtId="0" fontId="13" fillId="0" borderId="0" xfId="0" applyFont="1" applyBorder="1" applyAlignment="1"/>
    <xf numFmtId="0" fontId="1" fillId="0" borderId="0" xfId="0" applyFont="1" applyAlignment="1">
      <alignment horizontal="center"/>
    </xf>
    <xf numFmtId="0" fontId="14" fillId="5" borderId="6" xfId="0" applyFont="1" applyFill="1" applyBorder="1" applyProtection="1">
      <protection locked="0"/>
    </xf>
    <xf numFmtId="0" fontId="14" fillId="0" borderId="0" xfId="0" applyFont="1"/>
    <xf numFmtId="0" fontId="12" fillId="4" borderId="7" xfId="0" applyFont="1" applyFill="1" applyBorder="1"/>
    <xf numFmtId="0" fontId="12" fillId="2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 applyBorder="1"/>
    <xf numFmtId="0" fontId="12" fillId="3" borderId="7" xfId="0" applyFont="1" applyFill="1" applyBorder="1"/>
    <xf numFmtId="0" fontId="3" fillId="0" borderId="0" xfId="0" applyFont="1" applyAlignment="1">
      <alignment horizontal="center"/>
    </xf>
    <xf numFmtId="0" fontId="3" fillId="0" borderId="0" xfId="0" quotePrefix="1" applyFont="1"/>
    <xf numFmtId="0" fontId="3" fillId="5" borderId="6" xfId="0" applyFont="1" applyFill="1" applyBorder="1" applyProtection="1">
      <protection locked="0"/>
    </xf>
    <xf numFmtId="0" fontId="4" fillId="0" borderId="0" xfId="0" applyFont="1" applyAlignment="1">
      <alignment horizontal="right"/>
    </xf>
    <xf numFmtId="0" fontId="14" fillId="5" borderId="6" xfId="0" applyFont="1" applyFill="1" applyBorder="1" applyAlignment="1" applyProtection="1">
      <alignment horizontal="center"/>
      <protection locked="0"/>
    </xf>
    <xf numFmtId="0" fontId="9" fillId="3" borderId="1" xfId="0" applyFont="1" applyFill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tabSelected="1" zoomScaleNormal="100" workbookViewId="0">
      <selection activeCell="A21" sqref="A21"/>
    </sheetView>
  </sheetViews>
  <sheetFormatPr defaultRowHeight="15.75" x14ac:dyDescent="0.25"/>
  <cols>
    <col min="1" max="1" width="14.125" customWidth="1"/>
    <col min="2" max="2" width="12.5" bestFit="1" customWidth="1"/>
    <col min="3" max="3" width="12" customWidth="1"/>
    <col min="6" max="6" width="4.375" customWidth="1"/>
    <col min="12" max="12" width="4.375" customWidth="1"/>
  </cols>
  <sheetData>
    <row r="1" spans="1:8" x14ac:dyDescent="0.25">
      <c r="A1" s="23" t="s">
        <v>34</v>
      </c>
    </row>
    <row r="2" spans="1:8" ht="18.75" x14ac:dyDescent="0.35">
      <c r="A2" t="s">
        <v>15</v>
      </c>
    </row>
    <row r="3" spans="1:8" x14ac:dyDescent="0.25">
      <c r="A3" s="2"/>
      <c r="B3" s="2"/>
      <c r="C3" s="2"/>
      <c r="D3" s="2"/>
      <c r="G3" s="5"/>
      <c r="H3" s="6"/>
    </row>
    <row r="4" spans="1:8" x14ac:dyDescent="0.25">
      <c r="A4" s="10" t="s">
        <v>0</v>
      </c>
      <c r="B4" s="26">
        <v>10</v>
      </c>
    </row>
    <row r="5" spans="1:8" x14ac:dyDescent="0.25">
      <c r="A5" s="1" t="s">
        <v>20</v>
      </c>
      <c r="B5" s="26">
        <v>16</v>
      </c>
      <c r="C5" s="10" t="s">
        <v>27</v>
      </c>
      <c r="D5" s="27">
        <f>B5/B4</f>
        <v>1.6</v>
      </c>
    </row>
    <row r="6" spans="1:8" x14ac:dyDescent="0.25">
      <c r="A6" s="1" t="s">
        <v>19</v>
      </c>
      <c r="B6" s="26">
        <v>38</v>
      </c>
      <c r="C6" s="10" t="s">
        <v>28</v>
      </c>
      <c r="D6" s="27">
        <f>B6/B4</f>
        <v>3.8</v>
      </c>
    </row>
    <row r="7" spans="1:8" x14ac:dyDescent="0.25">
      <c r="A7" s="1" t="s">
        <v>18</v>
      </c>
      <c r="B7" s="26">
        <v>45.6</v>
      </c>
      <c r="D7" s="27"/>
    </row>
    <row r="8" spans="1:8" ht="19.5" x14ac:dyDescent="0.3">
      <c r="A8" s="1" t="s">
        <v>16</v>
      </c>
      <c r="B8" s="26">
        <v>40</v>
      </c>
      <c r="C8" s="22" t="s">
        <v>24</v>
      </c>
      <c r="D8" s="28">
        <f>B12/B10</f>
        <v>-1.0555555555555556</v>
      </c>
    </row>
    <row r="9" spans="1:8" ht="19.5" x14ac:dyDescent="0.3">
      <c r="A9" s="1" t="s">
        <v>17</v>
      </c>
      <c r="B9" s="26">
        <v>163.06</v>
      </c>
      <c r="C9" s="22" t="s">
        <v>25</v>
      </c>
      <c r="D9" s="28">
        <f>(B6-D8*B5)/B4</f>
        <v>5.4888888888888889</v>
      </c>
    </row>
    <row r="10" spans="1:8" ht="18.75" x14ac:dyDescent="0.35">
      <c r="A10" s="10" t="s">
        <v>21</v>
      </c>
      <c r="B10" s="27">
        <f>B4*B8-B5*B5</f>
        <v>144</v>
      </c>
      <c r="D10" s="27"/>
    </row>
    <row r="11" spans="1:8" ht="18.75" x14ac:dyDescent="0.35">
      <c r="A11" s="10" t="s">
        <v>22</v>
      </c>
      <c r="B11" s="27">
        <f>B4*B9-B6*B6</f>
        <v>186.59999999999991</v>
      </c>
      <c r="C11" s="10" t="s">
        <v>8</v>
      </c>
      <c r="D11" s="27">
        <f>SIGN(D8)*SQRT(D12)</f>
        <v>-0.92727066813591885</v>
      </c>
    </row>
    <row r="12" spans="1:8" ht="20.25" x14ac:dyDescent="0.35">
      <c r="A12" s="10" t="s">
        <v>23</v>
      </c>
      <c r="B12" s="27">
        <f>B4*B7-B5*B6</f>
        <v>-152</v>
      </c>
      <c r="C12" s="11" t="s">
        <v>26</v>
      </c>
      <c r="D12" s="29">
        <f>C15/C17</f>
        <v>0.85983089198523333</v>
      </c>
    </row>
    <row r="14" spans="1:8" x14ac:dyDescent="0.25">
      <c r="A14" s="19" t="s">
        <v>1</v>
      </c>
      <c r="B14" s="18" t="s">
        <v>4</v>
      </c>
      <c r="C14" s="18" t="s">
        <v>3</v>
      </c>
      <c r="D14" s="18" t="s">
        <v>5</v>
      </c>
      <c r="E14" s="14" t="s">
        <v>9</v>
      </c>
    </row>
    <row r="15" spans="1:8" x14ac:dyDescent="0.25">
      <c r="A15" s="20" t="s">
        <v>2</v>
      </c>
      <c r="B15" s="30">
        <v>1</v>
      </c>
      <c r="C15" s="31">
        <f>B12*B12/(B4*B10)</f>
        <v>16.044444444444444</v>
      </c>
      <c r="D15" s="31">
        <f>C15/B15</f>
        <v>16.044444444444444</v>
      </c>
      <c r="E15" s="27">
        <f>D15/D16</f>
        <v>49.07391673746833</v>
      </c>
    </row>
    <row r="16" spans="1:8" x14ac:dyDescent="0.25">
      <c r="A16" s="20" t="s">
        <v>6</v>
      </c>
      <c r="B16" s="30">
        <f>B4-2</f>
        <v>8</v>
      </c>
      <c r="C16" s="31">
        <f>C17-C15</f>
        <v>2.6155555555555452</v>
      </c>
      <c r="D16" s="31">
        <f>C16/B16</f>
        <v>0.32694444444444315</v>
      </c>
      <c r="E16" s="27"/>
    </row>
    <row r="17" spans="1:12" x14ac:dyDescent="0.25">
      <c r="A17" s="20" t="s">
        <v>7</v>
      </c>
      <c r="B17" s="30">
        <f>B15+B16</f>
        <v>9</v>
      </c>
      <c r="C17" s="31">
        <f>B11/B4</f>
        <v>18.659999999999989</v>
      </c>
      <c r="D17" s="31"/>
      <c r="E17" s="27"/>
    </row>
    <row r="18" spans="1:12" x14ac:dyDescent="0.25">
      <c r="A18" s="1"/>
      <c r="B18" s="3"/>
      <c r="C18" s="3"/>
      <c r="D18" s="3"/>
    </row>
    <row r="19" spans="1:12" ht="20.25" x14ac:dyDescent="0.35">
      <c r="A19" s="10" t="s">
        <v>29</v>
      </c>
      <c r="B19" s="32">
        <f>D16*B4/B10</f>
        <v>2.2704475308641885E-2</v>
      </c>
      <c r="C19" s="13" t="s">
        <v>30</v>
      </c>
      <c r="D19" s="14" t="s">
        <v>31</v>
      </c>
      <c r="E19" s="15" t="s">
        <v>11</v>
      </c>
      <c r="I19" s="13" t="s">
        <v>30</v>
      </c>
      <c r="J19" s="14" t="s">
        <v>31</v>
      </c>
      <c r="K19" s="15" t="s">
        <v>11</v>
      </c>
    </row>
    <row r="20" spans="1:12" ht="21.75" x14ac:dyDescent="0.55000000000000004">
      <c r="A20" s="39" t="s">
        <v>49</v>
      </c>
      <c r="B20" s="33">
        <f>SIGN(D8)*SQRT(E15)</f>
        <v>-7.0052777773239177</v>
      </c>
      <c r="C20" s="12">
        <v>0.1</v>
      </c>
      <c r="D20" s="7">
        <f>TINV(C20,$B$16)</f>
        <v>1.8595480375308981</v>
      </c>
      <c r="E20" s="25" t="str">
        <f>IF(ABS(B$20)&gt;D20,"Reject ","Keep ")</f>
        <v xml:space="preserve">Reject </v>
      </c>
      <c r="F20" s="24" t="s">
        <v>35</v>
      </c>
      <c r="G20" s="37" t="s">
        <v>10</v>
      </c>
      <c r="H20" s="27">
        <f>(D8-H25)/SQRT(B19)</f>
        <v>-3.6869883038546938</v>
      </c>
      <c r="I20" s="12">
        <v>0.1</v>
      </c>
      <c r="J20" s="7">
        <f>TINV(I20,$B$16)</f>
        <v>1.8595480375308981</v>
      </c>
      <c r="K20" s="25" t="str">
        <f>IF(ABS(H$20)&gt;J20,"Reject ","Keep ")</f>
        <v xml:space="preserve">Reject </v>
      </c>
      <c r="L20" s="24" t="s">
        <v>35</v>
      </c>
    </row>
    <row r="21" spans="1:12" ht="21.75" x14ac:dyDescent="0.55000000000000004">
      <c r="A21" s="1"/>
      <c r="B21" s="3"/>
      <c r="C21" s="12">
        <v>0.05</v>
      </c>
      <c r="D21" s="7">
        <f>TINV(C21,$B$16)</f>
        <v>2.3060041352041671</v>
      </c>
      <c r="E21" s="25" t="str">
        <f>IF(ABS(B$20)&gt;D21,"Reject ","Keep ")</f>
        <v xml:space="preserve">Reject </v>
      </c>
      <c r="F21" s="24" t="s">
        <v>35</v>
      </c>
      <c r="I21" s="12">
        <v>0.05</v>
      </c>
      <c r="J21" s="7">
        <f>TINV(I21,$B$16)</f>
        <v>2.3060041352041671</v>
      </c>
      <c r="K21" s="25" t="str">
        <f>IF(ABS(H$20)&gt;J21,"Reject ","Keep ")</f>
        <v xml:space="preserve">Reject </v>
      </c>
      <c r="L21" s="24" t="s">
        <v>35</v>
      </c>
    </row>
    <row r="22" spans="1:12" ht="21.75" x14ac:dyDescent="0.55000000000000004">
      <c r="C22" s="12">
        <v>0.01</v>
      </c>
      <c r="D22" s="7">
        <f>TINV(C22,$B$16)</f>
        <v>3.3553873313333953</v>
      </c>
      <c r="E22" s="25" t="str">
        <f>IF(ABS(B$20)&gt;D22,"Reject ","Keep ")</f>
        <v xml:space="preserve">Reject </v>
      </c>
      <c r="F22" s="24" t="s">
        <v>35</v>
      </c>
      <c r="I22" s="12">
        <v>0.01</v>
      </c>
      <c r="J22" s="7">
        <f>TINV(I22,$B$16)</f>
        <v>3.3553873313333953</v>
      </c>
      <c r="K22" s="25" t="str">
        <f>IF(ABS(H$20)&gt;J22,"Reject ","Keep ")</f>
        <v xml:space="preserve">Reject </v>
      </c>
      <c r="L22" s="24" t="s">
        <v>35</v>
      </c>
    </row>
    <row r="23" spans="1:12" ht="21.75" x14ac:dyDescent="0.55000000000000004">
      <c r="A23" s="16" t="s">
        <v>14</v>
      </c>
      <c r="B23" s="17">
        <f>TDIST(ABS(B20),B16,2)</f>
        <v>1.1204691069921969E-4</v>
      </c>
      <c r="C23" s="12">
        <v>1E-3</v>
      </c>
      <c r="D23" s="7">
        <f>TINV(C23,$B$16)</f>
        <v>5.0413054333733669</v>
      </c>
      <c r="E23" s="25" t="str">
        <f>IF(ABS(B$20)&gt;D23,"Reject ","Keep ")</f>
        <v xml:space="preserve">Reject </v>
      </c>
      <c r="F23" s="24" t="s">
        <v>35</v>
      </c>
      <c r="G23" s="16" t="s">
        <v>14</v>
      </c>
      <c r="H23" s="17">
        <f>TDIST(ABS(H20),B16,2)</f>
        <v>6.1568480671081527E-3</v>
      </c>
      <c r="I23" s="12">
        <v>1E-3</v>
      </c>
      <c r="J23" s="7">
        <f>TINV(I23,$B$16)</f>
        <v>5.0413054333733669</v>
      </c>
      <c r="K23" s="25" t="str">
        <f>IF(ABS(H$20)&gt;J23,"Reject ","Keep ")</f>
        <v xml:space="preserve">Keep </v>
      </c>
      <c r="L23" s="24" t="s">
        <v>35</v>
      </c>
    </row>
    <row r="24" spans="1:12" x14ac:dyDescent="0.25">
      <c r="A24" s="1"/>
      <c r="B24" s="3"/>
      <c r="C24" s="1"/>
      <c r="D24" s="1"/>
    </row>
    <row r="25" spans="1:12" ht="21.75" x14ac:dyDescent="0.55000000000000004">
      <c r="A25" s="1"/>
      <c r="B25" s="21" t="s">
        <v>32</v>
      </c>
      <c r="C25" s="8" t="s">
        <v>12</v>
      </c>
      <c r="D25" s="1"/>
      <c r="G25" s="21" t="s">
        <v>47</v>
      </c>
      <c r="H25" s="38">
        <v>-0.5</v>
      </c>
    </row>
    <row r="26" spans="1:12" ht="21.75" x14ac:dyDescent="0.55000000000000004">
      <c r="A26" s="4"/>
      <c r="B26" s="21" t="s">
        <v>33</v>
      </c>
      <c r="C26" s="8" t="s">
        <v>13</v>
      </c>
      <c r="G26" s="21" t="s">
        <v>48</v>
      </c>
      <c r="H26" s="4">
        <f>H25</f>
        <v>-0.5</v>
      </c>
    </row>
    <row r="27" spans="1:12" x14ac:dyDescent="0.25">
      <c r="B27" s="9" t="s">
        <v>36</v>
      </c>
      <c r="C27" s="34" t="s">
        <v>39</v>
      </c>
      <c r="D27" s="34" t="s">
        <v>40</v>
      </c>
      <c r="E27" s="34" t="s">
        <v>37</v>
      </c>
      <c r="G27" s="34" t="s">
        <v>38</v>
      </c>
    </row>
    <row r="28" spans="1:12" x14ac:dyDescent="0.25">
      <c r="A28" s="7" t="s">
        <v>41</v>
      </c>
      <c r="B28" s="36">
        <v>2</v>
      </c>
      <c r="C28" s="23">
        <f>D9+D8*B28</f>
        <v>3.3777777777777778</v>
      </c>
      <c r="D28" s="23">
        <f>$D21*SQRT($D$16*$C$34)</f>
        <v>0.41927262181641256</v>
      </c>
      <c r="E28" s="23">
        <f>$C$28-$D28</f>
        <v>2.9585051559613653</v>
      </c>
      <c r="G28" s="23">
        <f>$C$28+$D28</f>
        <v>3.7970503995941902</v>
      </c>
    </row>
    <row r="29" spans="1:12" x14ac:dyDescent="0.25">
      <c r="A29" s="7" t="s">
        <v>42</v>
      </c>
      <c r="B29" s="35"/>
      <c r="C29" s="23"/>
      <c r="D29" s="23">
        <f>$D21*SQRT($D$16*(1+$C$34))</f>
        <v>1.3836066328726848</v>
      </c>
      <c r="E29" s="23">
        <f>$C$28-$D29</f>
        <v>1.994171144905093</v>
      </c>
      <c r="G29" s="23">
        <f>$C$28+$D29</f>
        <v>4.7613844106504626</v>
      </c>
    </row>
    <row r="30" spans="1:12" x14ac:dyDescent="0.25">
      <c r="A30" s="7" t="s">
        <v>43</v>
      </c>
      <c r="B30" s="23"/>
      <c r="C30" s="23"/>
      <c r="D30" s="23">
        <f>$D22*SQRT($D$16*$C$34)</f>
        <v>0.61006917643414038</v>
      </c>
      <c r="E30" s="23">
        <f>$C$28-$D30</f>
        <v>2.7677086013436374</v>
      </c>
      <c r="G30" s="23">
        <f>$C$28+$D30</f>
        <v>3.9878469542119181</v>
      </c>
    </row>
    <row r="31" spans="1:12" x14ac:dyDescent="0.25">
      <c r="A31" s="7" t="s">
        <v>44</v>
      </c>
      <c r="B31" s="23"/>
      <c r="C31" s="23"/>
      <c r="D31" s="23">
        <f>$D22*SQRT($D$16*(1+$C$34))</f>
        <v>2.0132384398689838</v>
      </c>
      <c r="E31" s="23">
        <f>$C$28-$D31</f>
        <v>1.364539337908794</v>
      </c>
      <c r="G31" s="23">
        <f>$C$28+$D31</f>
        <v>5.3910162176467615</v>
      </c>
    </row>
    <row r="33" spans="1:3" ht="20.25" x14ac:dyDescent="0.35">
      <c r="A33" s="23" t="s">
        <v>45</v>
      </c>
      <c r="B33">
        <f>(B28-D5)^2</f>
        <v>0.15999999999999992</v>
      </c>
    </row>
    <row r="34" spans="1:3" ht="20.25" x14ac:dyDescent="0.35">
      <c r="A34" s="23" t="s">
        <v>46</v>
      </c>
      <c r="C34">
        <f>1/B4+B33/B10</f>
        <v>0.10111111111111111</v>
      </c>
    </row>
  </sheetData>
  <sheetProtection sheet="1" objects="1" scenarios="1"/>
  <phoneticPr fontId="0" type="noConversion"/>
  <printOptions horizontalCentered="1"/>
  <pageMargins left="0.74803149606299213" right="0.74803149606299213" top="0.98425196850393704" bottom="0.98425196850393704" header="0.51181102362204722" footer="0.51181102362204722"/>
  <pageSetup orientation="portrait" r:id="rId1"/>
  <headerFooter alignWithMargins="0">
    <oddHeader>&amp;L&amp;"Times New Roman,Bold"ENGI 4421&amp;C&amp;"Times New Roman,Bold"Simple Linear Regression&amp;R&amp;"Lincoln,Regular"&amp;14Dr. G.H. George</oddHeader>
    <oddFooter>&amp;L&amp;F - &amp;A&amp;R&amp;D 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</vt:lpstr>
      <vt:lpstr>Table!Print_Area</vt:lpstr>
    </vt:vector>
  </TitlesOfParts>
  <Company>Memorial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Simple Linear Regression - from six summary statistics, not raw data</dc:title>
  <dc:subject>ENGI 4421 Probability and Statistics</dc:subject>
  <dc:creator>Dr. G. George</dc:creator>
  <cp:lastModifiedBy>Glyn George</cp:lastModifiedBy>
  <cp:lastPrinted>2015-02-20T20:38:35Z</cp:lastPrinted>
  <dcterms:created xsi:type="dcterms:W3CDTF">1997-10-23T16:36:17Z</dcterms:created>
  <dcterms:modified xsi:type="dcterms:W3CDTF">2015-02-20T20:39:35Z</dcterms:modified>
</cp:coreProperties>
</file>