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5" yWindow="30" windowWidth="10350" windowHeight="9495"/>
  </bookViews>
  <sheets>
    <sheet name="pmf" sheetId="1" r:id="rId1"/>
    <sheet name="demoGraph" sheetId="2" r:id="rId2"/>
  </sheets>
  <definedNames>
    <definedName name="_xlnm.Print_Area" localSheetId="1">demoGraph!$A$6:$H$67</definedName>
    <definedName name="_xlnm.Print_Area" localSheetId="0">pmf!$A$1:$K$34</definedName>
    <definedName name="_xlnm.Print_Titles" localSheetId="1">demoGraph!$1:$5</definedName>
  </definedNames>
  <calcPr calcId="145621" fullCalcOnLoad="1"/>
</workbook>
</file>

<file path=xl/calcChain.xml><?xml version="1.0" encoding="utf-8"?>
<calcChain xmlns="http://schemas.openxmlformats.org/spreadsheetml/2006/main">
  <c r="B7" i="1" l="1"/>
  <c r="C7" i="1"/>
  <c r="D7" i="1"/>
  <c r="E7" i="1"/>
  <c r="F7" i="1"/>
  <c r="A8" i="1"/>
  <c r="G8" i="1"/>
  <c r="J8" i="1"/>
  <c r="K8" i="1"/>
  <c r="A9" i="1"/>
  <c r="G9" i="1"/>
  <c r="J9" i="1"/>
  <c r="K9" i="1"/>
  <c r="A10" i="1"/>
  <c r="G10" i="1"/>
  <c r="J10" i="1"/>
  <c r="K10" i="1"/>
  <c r="A11" i="1"/>
  <c r="G11" i="1"/>
  <c r="J11" i="1"/>
  <c r="K11" i="1"/>
  <c r="A12" i="1"/>
  <c r="G12" i="1"/>
  <c r="J12" i="1"/>
  <c r="K12" i="1"/>
  <c r="B14" i="1"/>
  <c r="C14" i="1"/>
  <c r="D14" i="1"/>
  <c r="D17" i="1"/>
  <c r="E14" i="1"/>
  <c r="F14" i="1"/>
  <c r="G14" i="1"/>
  <c r="J14" i="1"/>
  <c r="K18" i="1"/>
  <c r="K15" i="1"/>
  <c r="B16" i="1"/>
  <c r="C16" i="1"/>
  <c r="D16" i="1"/>
  <c r="H16" i="1"/>
  <c r="E16" i="1"/>
  <c r="F16" i="1"/>
  <c r="B17" i="1"/>
  <c r="H17" i="1"/>
  <c r="H18" i="1"/>
  <c r="C17" i="1"/>
  <c r="E17" i="1"/>
  <c r="F17" i="1"/>
  <c r="B23" i="1"/>
  <c r="C23" i="1"/>
  <c r="D23" i="1"/>
  <c r="E23" i="1"/>
  <c r="F23" i="1"/>
  <c r="G23" i="1"/>
  <c r="B24" i="1"/>
  <c r="C24" i="1"/>
  <c r="D24" i="1"/>
  <c r="G24" i="1"/>
  <c r="E24" i="1"/>
  <c r="F24" i="1"/>
  <c r="B25" i="1"/>
  <c r="G25" i="1"/>
  <c r="C25" i="1"/>
  <c r="D25" i="1"/>
  <c r="E25" i="1"/>
  <c r="F25" i="1"/>
  <c r="B26" i="1"/>
  <c r="C26" i="1"/>
  <c r="D26" i="1"/>
  <c r="G26" i="1"/>
  <c r="E26" i="1"/>
  <c r="F26" i="1"/>
  <c r="B27" i="1"/>
  <c r="G27" i="1"/>
  <c r="C27" i="1"/>
  <c r="D27" i="1"/>
  <c r="E27" i="1"/>
  <c r="F27" i="1"/>
  <c r="G29" i="1"/>
  <c r="E31" i="1"/>
  <c r="E32" i="1"/>
  <c r="C2" i="2"/>
  <c r="H47" i="2"/>
  <c r="D53" i="2"/>
  <c r="G59" i="2"/>
  <c r="G67" i="2"/>
  <c r="G48" i="2"/>
  <c r="G60" i="2"/>
  <c r="C3" i="2"/>
  <c r="H7" i="2"/>
  <c r="D8" i="2"/>
  <c r="G13" i="2"/>
  <c r="H18" i="2"/>
  <c r="D24" i="2"/>
  <c r="G29" i="2"/>
  <c r="H34" i="2"/>
  <c r="D40" i="2"/>
  <c r="G45" i="2"/>
  <c r="H50" i="2"/>
  <c r="H54" i="2"/>
  <c r="D56" i="2"/>
  <c r="H67" i="2"/>
  <c r="H49" i="2"/>
  <c r="H58" i="2"/>
  <c r="H66" i="2"/>
  <c r="H9" i="2"/>
  <c r="D11" i="2"/>
  <c r="D15" i="2"/>
  <c r="G16" i="2"/>
  <c r="G20" i="2"/>
  <c r="H21" i="2"/>
  <c r="H25" i="2"/>
  <c r="D27" i="2"/>
  <c r="D31" i="2"/>
  <c r="G32" i="2"/>
  <c r="G36" i="2"/>
  <c r="H37" i="2"/>
  <c r="H41" i="2"/>
  <c r="D43" i="2"/>
  <c r="D47" i="2"/>
  <c r="G52" i="2"/>
  <c r="H64" i="2"/>
  <c r="G7" i="2"/>
  <c r="G11" i="2"/>
  <c r="H12" i="2"/>
  <c r="H16" i="2"/>
  <c r="D18" i="2"/>
  <c r="D22" i="2"/>
  <c r="G23" i="2"/>
  <c r="G27" i="2"/>
  <c r="H28" i="2"/>
  <c r="H32" i="2"/>
  <c r="D34" i="2"/>
  <c r="D38" i="2"/>
  <c r="G39" i="2"/>
  <c r="G43" i="2"/>
  <c r="H44" i="2"/>
  <c r="H48" i="2"/>
  <c r="D50" i="2"/>
  <c r="D54" i="2"/>
  <c r="G55" i="2"/>
  <c r="G49" i="2"/>
  <c r="H38" i="2"/>
  <c r="G33" i="2"/>
  <c r="H22" i="2"/>
  <c r="G17" i="2"/>
  <c r="D12" i="2"/>
  <c r="G65" i="2"/>
  <c r="H51" i="2"/>
  <c r="G46" i="2"/>
  <c r="H35" i="2"/>
  <c r="D25" i="2"/>
  <c r="D9" i="2"/>
  <c r="H52" i="2"/>
  <c r="D42" i="2"/>
  <c r="H36" i="2"/>
  <c r="D26" i="2"/>
  <c r="G15" i="2"/>
  <c r="D10" i="2"/>
  <c r="H45" i="2"/>
  <c r="G40" i="2"/>
  <c r="H29" i="2"/>
  <c r="D19" i="2"/>
  <c r="H13" i="2"/>
  <c r="G62" i="2"/>
  <c r="D48" i="2"/>
  <c r="G37" i="2"/>
  <c r="H56" i="2"/>
  <c r="G51" i="2"/>
  <c r="D46" i="2"/>
  <c r="H40" i="2"/>
  <c r="G35" i="2"/>
  <c r="D30" i="2"/>
  <c r="H24" i="2"/>
  <c r="G19" i="2"/>
  <c r="D14" i="2"/>
  <c r="H8" i="2"/>
  <c r="G58" i="2"/>
  <c r="G44" i="2"/>
  <c r="D39" i="2"/>
  <c r="H33" i="2"/>
  <c r="G28" i="2"/>
  <c r="D23" i="2"/>
  <c r="H17" i="2"/>
  <c r="G12" i="2"/>
  <c r="D7" i="2"/>
  <c r="D55" i="2"/>
  <c r="H59" i="2"/>
  <c r="D52" i="2"/>
  <c r="H46" i="2"/>
  <c r="G41" i="2"/>
  <c r="D36" i="2"/>
  <c r="H30" i="2"/>
  <c r="G25" i="2"/>
  <c r="D20" i="2"/>
  <c r="H14" i="2"/>
  <c r="G9" i="2"/>
  <c r="G64" i="2"/>
  <c r="D51" i="2"/>
  <c r="H57" i="2"/>
  <c r="G61" i="2"/>
  <c r="G54" i="2"/>
  <c r="D49" i="2"/>
  <c r="H43" i="2"/>
  <c r="G38" i="2"/>
  <c r="D33" i="2"/>
  <c r="H27" i="2"/>
  <c r="G22" i="2"/>
  <c r="D17" i="2"/>
  <c r="H11" i="2"/>
  <c r="G42" i="2"/>
  <c r="D37" i="2"/>
  <c r="H31" i="2"/>
  <c r="G26" i="2"/>
  <c r="D21" i="2"/>
  <c r="H15" i="2"/>
  <c r="G10" i="2"/>
  <c r="D44" i="2"/>
  <c r="D28" i="2"/>
  <c r="G56" i="2"/>
  <c r="H19" i="2"/>
  <c r="H65" i="2"/>
  <c r="G57" i="2"/>
  <c r="D41" i="2"/>
  <c r="G30" i="2"/>
  <c r="G14" i="2"/>
  <c r="H62" i="2"/>
  <c r="G47" i="2"/>
  <c r="G31" i="2"/>
  <c r="H20" i="2"/>
  <c r="G66" i="2"/>
  <c r="D35" i="2"/>
  <c r="G24" i="2"/>
  <c r="G8" i="2"/>
  <c r="H63" i="2"/>
  <c r="G53" i="2"/>
  <c r="H42" i="2"/>
  <c r="D32" i="2"/>
  <c r="H26" i="2"/>
  <c r="G21" i="2"/>
  <c r="D16" i="2"/>
  <c r="H10" i="2"/>
  <c r="H60" i="2"/>
  <c r="H53" i="2"/>
  <c r="H61" i="2"/>
  <c r="G63" i="2"/>
  <c r="H55" i="2"/>
  <c r="G50" i="2"/>
  <c r="D45" i="2"/>
  <c r="H39" i="2"/>
  <c r="G34" i="2"/>
  <c r="D29" i="2"/>
  <c r="H23" i="2"/>
  <c r="G18" i="2"/>
  <c r="D13" i="2"/>
</calcChain>
</file>

<file path=xl/sharedStrings.xml><?xml version="1.0" encoding="utf-8"?>
<sst xmlns="http://schemas.openxmlformats.org/spreadsheetml/2006/main" count="42" uniqueCount="40">
  <si>
    <t>p(x,y)</t>
  </si>
  <si>
    <t>row sum</t>
  </si>
  <si>
    <t xml:space="preserve">E[XY] = </t>
  </si>
  <si>
    <t xml:space="preserve">E[Y] = </t>
  </si>
  <si>
    <t xml:space="preserve">E[X] = </t>
  </si>
  <si>
    <t xml:space="preserve">V[X] = </t>
  </si>
  <si>
    <t xml:space="preserve">V[Y] = </t>
  </si>
  <si>
    <t xml:space="preserve">Cov[X,Y] = </t>
  </si>
  <si>
    <t xml:space="preserve">Corr[X,Y] = </t>
  </si>
  <si>
    <t>Joint probability mass function</t>
  </si>
  <si>
    <t>Marginal pmf</t>
  </si>
  <si>
    <t>Calculations for E[Y], V[Y]:</t>
  </si>
  <si>
    <t>Calculations for E[XY]:</t>
  </si>
  <si>
    <r>
      <t>&lt;--</t>
    </r>
    <r>
      <rPr>
        <b/>
        <sz val="10"/>
        <rFont val="Times New Roman"/>
        <family val="1"/>
      </rPr>
      <t xml:space="preserve">   covariance</t>
    </r>
  </si>
  <si>
    <r>
      <t>&lt;--</t>
    </r>
    <r>
      <rPr>
        <b/>
        <sz val="10"/>
        <rFont val="Times New Roman"/>
        <family val="1"/>
      </rPr>
      <t xml:space="preserve">   correlation</t>
    </r>
  </si>
  <si>
    <r>
      <t>p</t>
    </r>
    <r>
      <rPr>
        <vertAlign val="subscript"/>
        <sz val="10"/>
        <rFont val="Arial"/>
        <family val="2"/>
      </rPr>
      <t>Y</t>
    </r>
    <r>
      <rPr>
        <sz val="10"/>
        <rFont val="Arial"/>
      </rPr>
      <t>(y)</t>
    </r>
  </si>
  <si>
    <r>
      <t>p</t>
    </r>
    <r>
      <rPr>
        <vertAlign val="subscript"/>
        <sz val="10"/>
        <rFont val="Arial"/>
        <family val="2"/>
      </rPr>
      <t>X</t>
    </r>
    <r>
      <rPr>
        <sz val="10"/>
        <rFont val="Arial"/>
      </rPr>
      <t>(x)</t>
    </r>
  </si>
  <si>
    <r>
      <t>y*p</t>
    </r>
    <r>
      <rPr>
        <vertAlign val="subscript"/>
        <sz val="10"/>
        <rFont val="Arial"/>
        <family val="2"/>
      </rPr>
      <t>Y</t>
    </r>
    <r>
      <rPr>
        <sz val="10"/>
        <rFont val="Arial"/>
      </rPr>
      <t>(y)</t>
    </r>
  </si>
  <si>
    <r>
      <t>y</t>
    </r>
    <r>
      <rPr>
        <vertAlign val="superscript"/>
        <sz val="10"/>
        <rFont val="Arial"/>
        <family val="2"/>
      </rPr>
      <t>2</t>
    </r>
    <r>
      <rPr>
        <sz val="10"/>
        <rFont val="Arial"/>
      </rPr>
      <t>*p</t>
    </r>
    <r>
      <rPr>
        <vertAlign val="subscript"/>
        <sz val="10"/>
        <rFont val="Arial"/>
        <family val="2"/>
      </rPr>
      <t>Y</t>
    </r>
    <r>
      <rPr>
        <sz val="10"/>
        <rFont val="Arial"/>
      </rPr>
      <t>(y)</t>
    </r>
  </si>
  <si>
    <r>
      <t>x*p</t>
    </r>
    <r>
      <rPr>
        <vertAlign val="subscript"/>
        <sz val="10"/>
        <rFont val="Arial"/>
        <family val="2"/>
      </rPr>
      <t>X</t>
    </r>
    <r>
      <rPr>
        <sz val="10"/>
        <rFont val="Arial"/>
      </rPr>
      <t>(x)</t>
    </r>
  </si>
  <si>
    <r>
      <t>x</t>
    </r>
    <r>
      <rPr>
        <vertAlign val="superscript"/>
        <sz val="10"/>
        <rFont val="Arial"/>
        <family val="2"/>
      </rPr>
      <t>2</t>
    </r>
    <r>
      <rPr>
        <sz val="10"/>
        <rFont val="Arial"/>
      </rPr>
      <t>*p</t>
    </r>
    <r>
      <rPr>
        <vertAlign val="subscript"/>
        <sz val="10"/>
        <rFont val="Arial"/>
        <family val="2"/>
      </rPr>
      <t>X</t>
    </r>
    <r>
      <rPr>
        <sz val="10"/>
        <rFont val="Arial"/>
      </rPr>
      <t>(x)</t>
    </r>
  </si>
  <si>
    <t>xy*p(x,y)</t>
  </si>
  <si>
    <t xml:space="preserve">r      </t>
  </si>
  <si>
    <t>Confidence ellipsoids</t>
  </si>
  <si>
    <t xml:space="preserve">Confidence level: </t>
  </si>
  <si>
    <t>x</t>
  </si>
  <si>
    <t>z</t>
  </si>
  <si>
    <t>y</t>
  </si>
  <si>
    <r>
      <t>sqrt(1</t>
    </r>
    <r>
      <rPr>
        <sz val="12"/>
        <rFont val="Symbol"/>
        <family val="1"/>
        <charset val="2"/>
      </rPr>
      <t>-r</t>
    </r>
    <r>
      <rPr>
        <sz val="12"/>
        <rFont val="Times New Roman"/>
        <family val="1"/>
      </rPr>
      <t>^2)</t>
    </r>
  </si>
  <si>
    <r>
      <t>y</t>
    </r>
    <r>
      <rPr>
        <sz val="12"/>
        <rFont val="Times New Roman"/>
        <family val="1"/>
      </rPr>
      <t>-lower</t>
    </r>
  </si>
  <si>
    <r>
      <t>y</t>
    </r>
    <r>
      <rPr>
        <sz val="12"/>
        <rFont val="Times New Roman"/>
        <family val="1"/>
      </rPr>
      <t>-</t>
    </r>
    <r>
      <rPr>
        <sz val="12"/>
        <rFont val="Times New Roman"/>
        <family val="1"/>
      </rPr>
      <t>upper</t>
    </r>
  </si>
  <si>
    <r>
      <t>Click on the "demoGraph" tab to see a cluster of (</t>
    </r>
    <r>
      <rPr>
        <i/>
        <sz val="12"/>
        <rFont val="Times New Roman"/>
        <family val="1"/>
      </rPr>
      <t>x</t>
    </r>
    <r>
      <rPr>
        <sz val="12"/>
        <rFont val="Times New Roman"/>
        <family val="1"/>
      </rPr>
      <t xml:space="preserve">, </t>
    </r>
    <r>
      <rPr>
        <i/>
        <sz val="12"/>
        <rFont val="Times New Roman"/>
        <family val="1"/>
      </rPr>
      <t>y</t>
    </r>
    <r>
      <rPr>
        <sz val="12"/>
        <rFont val="Times New Roman"/>
        <family val="1"/>
      </rPr>
      <t>) points that have this correlation.</t>
    </r>
  </si>
  <si>
    <r>
      <t>X</t>
    </r>
    <r>
      <rPr>
        <b/>
        <sz val="12"/>
        <rFont val="Times New Roman"/>
        <family val="1"/>
      </rPr>
      <t xml:space="preserve"> and </t>
    </r>
    <r>
      <rPr>
        <b/>
        <i/>
        <sz val="12"/>
        <rFont val="Times New Roman"/>
        <family val="1"/>
      </rPr>
      <t>Y</t>
    </r>
    <r>
      <rPr>
        <b/>
        <sz val="12"/>
        <rFont val="Times New Roman"/>
        <family val="1"/>
      </rPr>
      <t xml:space="preserve"> (50 points) are correlated with the correlation </t>
    </r>
    <r>
      <rPr>
        <b/>
        <sz val="12"/>
        <rFont val="Symbol"/>
        <family val="1"/>
        <charset val="2"/>
      </rPr>
      <t>r</t>
    </r>
    <r>
      <rPr>
        <b/>
        <sz val="12"/>
        <rFont val="Times New Roman"/>
        <family val="1"/>
      </rPr>
      <t xml:space="preserve"> from the "pmf" tab.</t>
    </r>
  </si>
  <si>
    <t>Calculations for E[X], V[X]:</t>
  </si>
  <si>
    <t>Enter values in the yellow boxes only.</t>
  </si>
  <si>
    <r>
      <t>E[X</t>
    </r>
    <r>
      <rPr>
        <vertAlign val="superscript"/>
        <sz val="10"/>
        <rFont val="Arial"/>
        <family val="2"/>
      </rPr>
      <t>2</t>
    </r>
    <r>
      <rPr>
        <sz val="10"/>
        <rFont val="Arial"/>
      </rPr>
      <t xml:space="preserve">] = </t>
    </r>
  </si>
  <si>
    <r>
      <t>E[Y</t>
    </r>
    <r>
      <rPr>
        <vertAlign val="superscript"/>
        <sz val="10"/>
        <rFont val="Arial"/>
        <family val="2"/>
      </rPr>
      <t>2</t>
    </r>
    <r>
      <rPr>
        <sz val="10"/>
        <rFont val="Arial"/>
      </rPr>
      <t xml:space="preserve">] = </t>
    </r>
  </si>
  <si>
    <r>
      <t xml:space="preserve">(Initially  </t>
    </r>
    <r>
      <rPr>
        <i/>
        <sz val="11"/>
        <rFont val="Times New Roman"/>
        <family val="1"/>
      </rPr>
      <t>x</t>
    </r>
    <r>
      <rPr>
        <sz val="11"/>
        <rFont val="Times New Roman"/>
        <family val="1"/>
      </rPr>
      <t xml:space="preserve"> = 0, …, 4; </t>
    </r>
    <r>
      <rPr>
        <i/>
        <sz val="11"/>
        <rFont val="Times New Roman"/>
        <family val="1"/>
      </rPr>
      <t>y</t>
    </r>
    <r>
      <rPr>
        <sz val="11"/>
        <rFont val="Times New Roman"/>
        <family val="1"/>
      </rPr>
      <t xml:space="preserve"> = 1, … 5)</t>
    </r>
  </si>
  <si>
    <t>You can experiment with other non-negative values, but ensure that the total (in cell G14) remains 1 exactly.</t>
  </si>
  <si>
    <r>
      <t>The initial values in the p.m.f. table below are from example 7.01 in class (</t>
    </r>
    <r>
      <rPr>
        <i/>
        <sz val="11"/>
        <rFont val="Times New Roman"/>
        <family val="1"/>
      </rPr>
      <t>x</t>
    </r>
    <r>
      <rPr>
        <sz val="11"/>
        <rFont val="Times New Roman"/>
        <family val="1"/>
      </rPr>
      <t xml:space="preserve">=0, 1 only &amp; </t>
    </r>
    <r>
      <rPr>
        <i/>
        <sz val="11"/>
        <rFont val="Times New Roman"/>
        <family val="1"/>
      </rPr>
      <t>y</t>
    </r>
    <r>
      <rPr>
        <sz val="11"/>
        <rFont val="Times New Roman"/>
        <family val="1"/>
      </rPr>
      <t xml:space="preserve"> = 3, 4, 5 only)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</si>
</sst>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0"/>
    <numFmt numFmtId="165" formatCode="0.000000"/>
    <numFmt numFmtId="166" formatCode="0.0"/>
  </numFmts>
  <fonts count="17" x14ac:knownFonts="1">
    <font>
      <sz val="10"/>
      <name val="Arial"/>
    </font>
    <font>
      <b/>
      <sz val="10"/>
      <name val="Arial"/>
      <family val="2"/>
    </font>
    <font>
      <b/>
      <sz val="10"/>
      <name val="Times New Roman"/>
      <family val="1"/>
    </font>
    <font>
      <b/>
      <sz val="10"/>
      <name val="Symbol"/>
      <family val="1"/>
      <charset val="2"/>
    </font>
    <font>
      <vertAlign val="subscript"/>
      <sz val="10"/>
      <name val="Arial"/>
      <family val="2"/>
    </font>
    <font>
      <vertAlign val="superscript"/>
      <sz val="10"/>
      <name val="Arial"/>
      <family val="2"/>
    </font>
    <font>
      <sz val="12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i/>
      <sz val="12"/>
      <name val="Times New Roman"/>
      <family val="1"/>
    </font>
    <font>
      <b/>
      <sz val="12"/>
      <name val="Symbol"/>
      <family val="1"/>
      <charset val="2"/>
    </font>
    <font>
      <b/>
      <sz val="12"/>
      <name val="Times New Roman"/>
      <family val="1"/>
    </font>
    <font>
      <sz val="12"/>
      <name val="Symbol"/>
      <family val="1"/>
      <charset val="2"/>
    </font>
    <font>
      <i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i/>
      <sz val="1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34"/>
        <bgColor indexed="64"/>
      </patternFill>
    </fill>
    <fill>
      <patternFill patternType="solid">
        <fgColor indexed="27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41">
    <xf numFmtId="0" fontId="0" fillId="0" borderId="0" xfId="0"/>
    <xf numFmtId="0" fontId="0" fillId="1" borderId="0" xfId="0" applyFill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" fillId="2" borderId="0" xfId="0" applyFont="1" applyFill="1"/>
    <xf numFmtId="0" fontId="1" fillId="3" borderId="0" xfId="0" applyFont="1" applyFill="1"/>
    <xf numFmtId="0" fontId="3" fillId="2" borderId="0" xfId="0" quotePrefix="1" applyFont="1" applyFill="1"/>
    <xf numFmtId="0" fontId="0" fillId="2" borderId="0" xfId="0" applyFill="1"/>
    <xf numFmtId="0" fontId="3" fillId="3" borderId="0" xfId="0" quotePrefix="1" applyFont="1" applyFill="1"/>
    <xf numFmtId="0" fontId="0" fillId="3" borderId="0" xfId="0" applyFill="1"/>
    <xf numFmtId="0" fontId="1" fillId="0" borderId="9" xfId="0" applyFont="1" applyBorder="1"/>
    <xf numFmtId="0" fontId="1" fillId="0" borderId="10" xfId="0" applyFont="1" applyBorder="1"/>
    <xf numFmtId="0" fontId="9" fillId="0" borderId="0" xfId="1" applyFont="1"/>
    <xf numFmtId="0" fontId="7" fillId="0" borderId="0" xfId="1"/>
    <xf numFmtId="0" fontId="7" fillId="0" borderId="0" xfId="1" applyAlignment="1">
      <alignment horizontal="right"/>
    </xf>
    <xf numFmtId="164" fontId="7" fillId="0" borderId="0" xfId="1" applyNumberFormat="1"/>
    <xf numFmtId="0" fontId="11" fillId="0" borderId="0" xfId="1" applyFont="1"/>
    <xf numFmtId="9" fontId="11" fillId="4" borderId="11" xfId="1" applyNumberFormat="1" applyFont="1" applyFill="1" applyBorder="1" applyProtection="1">
      <protection locked="0"/>
    </xf>
    <xf numFmtId="0" fontId="13" fillId="0" borderId="0" xfId="1" applyFont="1" applyAlignment="1">
      <alignment horizontal="center"/>
    </xf>
    <xf numFmtId="165" fontId="7" fillId="0" borderId="0" xfId="1" applyNumberFormat="1"/>
    <xf numFmtId="166" fontId="7" fillId="0" borderId="0" xfId="1" applyNumberFormat="1"/>
    <xf numFmtId="0" fontId="6" fillId="0" borderId="0" xfId="0" applyFont="1"/>
    <xf numFmtId="0" fontId="10" fillId="0" borderId="9" xfId="1" applyFont="1" applyBorder="1" applyAlignment="1">
      <alignment horizontal="right"/>
    </xf>
    <xf numFmtId="0" fontId="11" fillId="5" borderId="10" xfId="1" applyFont="1" applyFill="1" applyBorder="1"/>
    <xf numFmtId="0" fontId="14" fillId="0" borderId="0" xfId="0" applyFont="1"/>
    <xf numFmtId="0" fontId="15" fillId="0" borderId="0" xfId="0" applyFont="1"/>
    <xf numFmtId="0" fontId="1" fillId="0" borderId="11" xfId="0" applyFont="1" applyBorder="1"/>
    <xf numFmtId="0" fontId="0" fillId="0" borderId="0" xfId="0" applyAlignment="1">
      <alignment horizontal="right"/>
    </xf>
    <xf numFmtId="0" fontId="1" fillId="0" borderId="9" xfId="0" applyFont="1" applyBorder="1" applyAlignment="1">
      <alignment horizontal="right"/>
    </xf>
    <xf numFmtId="0" fontId="0" fillId="0" borderId="0" xfId="0" applyAlignment="1">
      <alignment horizontal="center"/>
    </xf>
    <xf numFmtId="0" fontId="0" fillId="1" borderId="0" xfId="0" applyFill="1" applyAlignment="1">
      <alignment horizontal="right"/>
    </xf>
    <xf numFmtId="0" fontId="0" fillId="4" borderId="11" xfId="0" applyFill="1" applyBorder="1" applyProtection="1">
      <protection locked="0"/>
    </xf>
    <xf numFmtId="0" fontId="1" fillId="2" borderId="0" xfId="0" applyFont="1" applyFill="1" applyAlignment="1">
      <alignment horizontal="center"/>
    </xf>
    <xf numFmtId="0" fontId="1" fillId="3" borderId="0" xfId="0" applyFont="1" applyFill="1" applyAlignment="1">
      <alignment horizontal="center"/>
    </xf>
  </cellXfs>
  <cellStyles count="2">
    <cellStyle name="Normal" xfId="0" builtinId="0"/>
    <cellStyle name="Normal_Correln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15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t>Illustration of Correlation</a:t>
            </a:r>
          </a:p>
        </c:rich>
      </c:tx>
      <c:layout>
        <c:manualLayout>
          <c:xMode val="edge"/>
          <c:yMode val="edge"/>
          <c:x val="0.13013722599743524"/>
          <c:y val="3.104212860310421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3607514642896156E-2"/>
          <c:y val="0.19290486517035188"/>
          <c:w val="0.84931696212578955"/>
          <c:h val="0.65853729834016672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demoGraph!$B$7:$B$56</c:f>
              <c:numCache>
                <c:formatCode>0.000000</c:formatCode>
                <c:ptCount val="50"/>
                <c:pt idx="0">
                  <c:v>-0.30023215913388412</c:v>
                </c:pt>
                <c:pt idx="1">
                  <c:v>0.24425730771326926</c:v>
                </c:pt>
                <c:pt idx="2">
                  <c:v>1.1983502190560102</c:v>
                </c:pt>
                <c:pt idx="3">
                  <c:v>-2.1835876395925879</c:v>
                </c:pt>
                <c:pt idx="4">
                  <c:v>1.0950225259875879</c:v>
                </c:pt>
                <c:pt idx="5">
                  <c:v>-0.69020416049170308</c:v>
                </c:pt>
                <c:pt idx="6">
                  <c:v>-1.8469108908902854</c:v>
                </c:pt>
                <c:pt idx="7">
                  <c:v>-0.77350705396384001</c:v>
                </c:pt>
                <c:pt idx="8">
                  <c:v>-0.56792487157508731</c:v>
                </c:pt>
                <c:pt idx="9">
                  <c:v>0.1348530531686265</c:v>
                </c:pt>
                <c:pt idx="10">
                  <c:v>-0.32699063012842089</c:v>
                </c:pt>
                <c:pt idx="11">
                  <c:v>1.3426415534922853</c:v>
                </c:pt>
                <c:pt idx="12">
                  <c:v>-0.18615764929563738</c:v>
                </c:pt>
                <c:pt idx="13">
                  <c:v>1.9722119759535417</c:v>
                </c:pt>
                <c:pt idx="14">
                  <c:v>2.3756547307129949</c:v>
                </c:pt>
                <c:pt idx="15">
                  <c:v>1.6614558262517676</c:v>
                </c:pt>
                <c:pt idx="16">
                  <c:v>0.53894837037660182</c:v>
                </c:pt>
                <c:pt idx="17">
                  <c:v>1.9189155864296481</c:v>
                </c:pt>
                <c:pt idx="18">
                  <c:v>-0.52379505177668761</c:v>
                </c:pt>
                <c:pt idx="19">
                  <c:v>-0.38132384361233562</c:v>
                </c:pt>
                <c:pt idx="20">
                  <c:v>-1.4441866369452327</c:v>
                </c:pt>
                <c:pt idx="21">
                  <c:v>-1.5215709936455823</c:v>
                </c:pt>
                <c:pt idx="22">
                  <c:v>-3.2479192668688484E-2</c:v>
                </c:pt>
                <c:pt idx="23">
                  <c:v>-0.32271600503008813</c:v>
                </c:pt>
                <c:pt idx="24">
                  <c:v>-1.7424827092327178</c:v>
                </c:pt>
                <c:pt idx="25">
                  <c:v>-2.5775807444006205</c:v>
                </c:pt>
                <c:pt idx="26">
                  <c:v>-1.2797636372852139</c:v>
                </c:pt>
                <c:pt idx="27">
                  <c:v>0.75771367846755311</c:v>
                </c:pt>
                <c:pt idx="28">
                  <c:v>0.87460875874967314</c:v>
                </c:pt>
                <c:pt idx="29">
                  <c:v>-1.3718499758397229</c:v>
                </c:pt>
                <c:pt idx="30">
                  <c:v>0.69399447966134176</c:v>
                </c:pt>
                <c:pt idx="31">
                  <c:v>-0.93983771876082756</c:v>
                </c:pt>
                <c:pt idx="32">
                  <c:v>0.13153567124390975</c:v>
                </c:pt>
                <c:pt idx="33">
                  <c:v>0.1387149950460298</c:v>
                </c:pt>
                <c:pt idx="34">
                  <c:v>1.8848459149012342</c:v>
                </c:pt>
                <c:pt idx="35">
                  <c:v>7.2238890425069258E-2</c:v>
                </c:pt>
                <c:pt idx="36">
                  <c:v>0.86200770965660922</c:v>
                </c:pt>
                <c:pt idx="37">
                  <c:v>-0.92319169198162854</c:v>
                </c:pt>
                <c:pt idx="38">
                  <c:v>-1.2011787475785241</c:v>
                </c:pt>
                <c:pt idx="39">
                  <c:v>0.7113249012036249</c:v>
                </c:pt>
                <c:pt idx="40">
                  <c:v>2.2056883608456701</c:v>
                </c:pt>
                <c:pt idx="41">
                  <c:v>1.3039039004070219</c:v>
                </c:pt>
                <c:pt idx="42">
                  <c:v>1.9508661353029311E-3</c:v>
                </c:pt>
                <c:pt idx="43">
                  <c:v>-2.5514736989862286E-2</c:v>
                </c:pt>
                <c:pt idx="44">
                  <c:v>-1.7748061509337276</c:v>
                </c:pt>
                <c:pt idx="45">
                  <c:v>0.44422449718695134</c:v>
                </c:pt>
                <c:pt idx="46">
                  <c:v>0.21347318579501007</c:v>
                </c:pt>
                <c:pt idx="47">
                  <c:v>1.2381951819406822</c:v>
                </c:pt>
                <c:pt idx="48">
                  <c:v>-0.83992176769243088</c:v>
                </c:pt>
                <c:pt idx="49">
                  <c:v>-0.42899273466900922</c:v>
                </c:pt>
              </c:numCache>
            </c:numRef>
          </c:xVal>
          <c:yVal>
            <c:numRef>
              <c:f>demoGraph!$D$7:$D$56</c:f>
              <c:numCache>
                <c:formatCode>0.000000</c:formatCode>
                <c:ptCount val="50"/>
                <c:pt idx="0">
                  <c:v>-1.2840984712869676</c:v>
                </c:pt>
                <c:pt idx="1">
                  <c:v>1.2816331083238039</c:v>
                </c:pt>
                <c:pt idx="2">
                  <c:v>1.7595869176294734</c:v>
                </c:pt>
                <c:pt idx="3">
                  <c:v>-0.28312057703181648</c:v>
                </c:pt>
                <c:pt idx="4">
                  <c:v>-1.0618554250443868</c:v>
                </c:pt>
                <c:pt idx="5">
                  <c:v>-1.7054944231568303</c:v>
                </c:pt>
                <c:pt idx="6">
                  <c:v>-1.018826826031648</c:v>
                </c:pt>
                <c:pt idx="7">
                  <c:v>-2.1347549343432455</c:v>
                </c:pt>
                <c:pt idx="8">
                  <c:v>-0.4166897000262143</c:v>
                </c:pt>
                <c:pt idx="9">
                  <c:v>-0.36237490692139057</c:v>
                </c:pt>
                <c:pt idx="10">
                  <c:v>-0.37748474842548624</c:v>
                </c:pt>
                <c:pt idx="11">
                  <c:v>-5.5134969884734125E-2</c:v>
                </c:pt>
                <c:pt idx="12">
                  <c:v>-0.51725543167876742</c:v>
                </c:pt>
                <c:pt idx="13">
                  <c:v>0.909710167550416</c:v>
                </c:pt>
                <c:pt idx="14">
                  <c:v>-0.6014336086087313</c:v>
                </c:pt>
                <c:pt idx="15">
                  <c:v>-1.574709692078837</c:v>
                </c:pt>
                <c:pt idx="16">
                  <c:v>0.91405794693692499</c:v>
                </c:pt>
                <c:pt idx="17">
                  <c:v>-4.1436559095568176E-2</c:v>
                </c:pt>
                <c:pt idx="18">
                  <c:v>0.66321476159252812</c:v>
                </c:pt>
                <c:pt idx="19">
                  <c:v>0.74886393702530518</c:v>
                </c:pt>
                <c:pt idx="20">
                  <c:v>-0.87943080361870796</c:v>
                </c:pt>
                <c:pt idx="21">
                  <c:v>-0.39692871941325863</c:v>
                </c:pt>
                <c:pt idx="22">
                  <c:v>2.7381136856355914E-2</c:v>
                </c:pt>
                <c:pt idx="23">
                  <c:v>2.1867074744598933</c:v>
                </c:pt>
                <c:pt idx="24">
                  <c:v>-0.77539172553650915</c:v>
                </c:pt>
                <c:pt idx="25">
                  <c:v>1.3894662364725177</c:v>
                </c:pt>
                <c:pt idx="26">
                  <c:v>-0.68213244932739625</c:v>
                </c:pt>
                <c:pt idx="27">
                  <c:v>0.48359684500730993</c:v>
                </c:pt>
                <c:pt idx="28">
                  <c:v>0.61521741961596899</c:v>
                </c:pt>
                <c:pt idx="29">
                  <c:v>-1.1462410344688889</c:v>
                </c:pt>
                <c:pt idx="30">
                  <c:v>0.3381279751208906</c:v>
                </c:pt>
                <c:pt idx="31">
                  <c:v>-0.26197656725719137</c:v>
                </c:pt>
                <c:pt idx="32">
                  <c:v>0.56060877363001271</c:v>
                </c:pt>
                <c:pt idx="33">
                  <c:v>-0.90761921228716491</c:v>
                </c:pt>
                <c:pt idx="34">
                  <c:v>0.52937017570430611</c:v>
                </c:pt>
                <c:pt idx="35">
                  <c:v>0.8312532008764818</c:v>
                </c:pt>
                <c:pt idx="36">
                  <c:v>-0.61702829531558312</c:v>
                </c:pt>
                <c:pt idx="37">
                  <c:v>1.0901931770811579</c:v>
                </c:pt>
                <c:pt idx="38">
                  <c:v>-1.5854532658641554</c:v>
                </c:pt>
                <c:pt idx="39">
                  <c:v>0.65420708891791635</c:v>
                </c:pt>
                <c:pt idx="40">
                  <c:v>1.4928853232827692</c:v>
                </c:pt>
                <c:pt idx="41">
                  <c:v>0.14219069916391447</c:v>
                </c:pt>
                <c:pt idx="42">
                  <c:v>0.45363096884314591</c:v>
                </c:pt>
                <c:pt idx="43">
                  <c:v>-1.0549820406401853</c:v>
                </c:pt>
                <c:pt idx="44">
                  <c:v>0.78829731961764571</c:v>
                </c:pt>
                <c:pt idx="45">
                  <c:v>0.6277186792155971</c:v>
                </c:pt>
                <c:pt idx="46">
                  <c:v>-1.0218821556245472</c:v>
                </c:pt>
                <c:pt idx="47">
                  <c:v>-0.28335050737323941</c:v>
                </c:pt>
                <c:pt idx="48">
                  <c:v>-0.83976874445538163</c:v>
                </c:pt>
                <c:pt idx="49">
                  <c:v>-0.46287367506628663</c:v>
                </c:pt>
              </c:numCache>
            </c:numRef>
          </c:yVal>
          <c:smooth val="0"/>
        </c:ser>
        <c:ser>
          <c:idx val="1"/>
          <c:order val="1"/>
          <c:spPr>
            <a:ln w="3175">
              <a:solidFill>
                <a:srgbClr val="800000"/>
              </a:solidFill>
              <a:prstDash val="solid"/>
            </a:ln>
          </c:spPr>
          <c:marker>
            <c:symbol val="none"/>
          </c:marker>
          <c:xVal>
            <c:numRef>
              <c:f>demoGraph!$F$7:$F$67</c:f>
              <c:numCache>
                <c:formatCode>0.0</c:formatCode>
                <c:ptCount val="61"/>
                <c:pt idx="0">
                  <c:v>-3</c:v>
                </c:pt>
                <c:pt idx="1">
                  <c:v>-2.9</c:v>
                </c:pt>
                <c:pt idx="2">
                  <c:v>-2.8</c:v>
                </c:pt>
                <c:pt idx="3">
                  <c:v>-2.7</c:v>
                </c:pt>
                <c:pt idx="4">
                  <c:v>-2.6</c:v>
                </c:pt>
                <c:pt idx="5">
                  <c:v>-2.5</c:v>
                </c:pt>
                <c:pt idx="6">
                  <c:v>-2.4</c:v>
                </c:pt>
                <c:pt idx="7">
                  <c:v>-2.2999999999999998</c:v>
                </c:pt>
                <c:pt idx="8">
                  <c:v>-2.2000000000000002</c:v>
                </c:pt>
                <c:pt idx="9">
                  <c:v>-2.1</c:v>
                </c:pt>
                <c:pt idx="10">
                  <c:v>-2</c:v>
                </c:pt>
                <c:pt idx="11">
                  <c:v>-1.9</c:v>
                </c:pt>
                <c:pt idx="12">
                  <c:v>-1.8</c:v>
                </c:pt>
                <c:pt idx="13">
                  <c:v>-1.7</c:v>
                </c:pt>
                <c:pt idx="14">
                  <c:v>-1.6</c:v>
                </c:pt>
                <c:pt idx="15">
                  <c:v>-1.5</c:v>
                </c:pt>
                <c:pt idx="16">
                  <c:v>-1.4</c:v>
                </c:pt>
                <c:pt idx="17">
                  <c:v>-1.3</c:v>
                </c:pt>
                <c:pt idx="18">
                  <c:v>-1.2</c:v>
                </c:pt>
                <c:pt idx="19">
                  <c:v>-1.1000000000000001</c:v>
                </c:pt>
                <c:pt idx="20">
                  <c:v>-1</c:v>
                </c:pt>
                <c:pt idx="21">
                  <c:v>-0.9</c:v>
                </c:pt>
                <c:pt idx="22">
                  <c:v>-0.8</c:v>
                </c:pt>
                <c:pt idx="23">
                  <c:v>-0.7</c:v>
                </c:pt>
                <c:pt idx="24">
                  <c:v>-0.6</c:v>
                </c:pt>
                <c:pt idx="25">
                  <c:v>-0.5</c:v>
                </c:pt>
                <c:pt idx="26">
                  <c:v>-0.4</c:v>
                </c:pt>
                <c:pt idx="27">
                  <c:v>-0.3</c:v>
                </c:pt>
                <c:pt idx="28">
                  <c:v>-0.2</c:v>
                </c:pt>
                <c:pt idx="29">
                  <c:v>-9.9999999999999645E-2</c:v>
                </c:pt>
                <c:pt idx="30">
                  <c:v>0</c:v>
                </c:pt>
                <c:pt idx="31">
                  <c:v>0.1</c:v>
                </c:pt>
                <c:pt idx="32">
                  <c:v>0.2</c:v>
                </c:pt>
                <c:pt idx="33">
                  <c:v>0.3</c:v>
                </c:pt>
                <c:pt idx="34">
                  <c:v>0.4</c:v>
                </c:pt>
                <c:pt idx="35">
                  <c:v>0.5</c:v>
                </c:pt>
                <c:pt idx="36">
                  <c:v>0.6</c:v>
                </c:pt>
                <c:pt idx="37">
                  <c:v>0.7</c:v>
                </c:pt>
                <c:pt idx="38">
                  <c:v>0.8</c:v>
                </c:pt>
                <c:pt idx="39">
                  <c:v>0.9</c:v>
                </c:pt>
                <c:pt idx="40">
                  <c:v>1</c:v>
                </c:pt>
                <c:pt idx="41">
                  <c:v>1.1000000000000001</c:v>
                </c:pt>
                <c:pt idx="42">
                  <c:v>1.2</c:v>
                </c:pt>
                <c:pt idx="43">
                  <c:v>1.3</c:v>
                </c:pt>
                <c:pt idx="44">
                  <c:v>1.4</c:v>
                </c:pt>
                <c:pt idx="45">
                  <c:v>1.5</c:v>
                </c:pt>
                <c:pt idx="46">
                  <c:v>1.6</c:v>
                </c:pt>
                <c:pt idx="47">
                  <c:v>1.7</c:v>
                </c:pt>
                <c:pt idx="48">
                  <c:v>1.8</c:v>
                </c:pt>
                <c:pt idx="49">
                  <c:v>1.9</c:v>
                </c:pt>
                <c:pt idx="50">
                  <c:v>2</c:v>
                </c:pt>
                <c:pt idx="51">
                  <c:v>2.1</c:v>
                </c:pt>
                <c:pt idx="52">
                  <c:v>2.2000000000000002</c:v>
                </c:pt>
                <c:pt idx="53">
                  <c:v>2.2999999999999998</c:v>
                </c:pt>
                <c:pt idx="54">
                  <c:v>2.4</c:v>
                </c:pt>
                <c:pt idx="55">
                  <c:v>2.5</c:v>
                </c:pt>
                <c:pt idx="56">
                  <c:v>2.6</c:v>
                </c:pt>
                <c:pt idx="57">
                  <c:v>2.7</c:v>
                </c:pt>
                <c:pt idx="58">
                  <c:v>2.8</c:v>
                </c:pt>
                <c:pt idx="59">
                  <c:v>2.9</c:v>
                </c:pt>
                <c:pt idx="60">
                  <c:v>3</c:v>
                </c:pt>
              </c:numCache>
            </c:numRef>
          </c:xVal>
          <c:yVal>
            <c:numRef>
              <c:f>demoGraph!$G$7:$G$67</c:f>
              <c:numCache>
                <c:formatCode>0.0000</c:formatCode>
                <c:ptCount val="6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-0.53484093831850765</c:v>
                </c:pt>
                <c:pt idx="7">
                  <c:v>-0.88893443477104861</c:v>
                </c:pt>
                <c:pt idx="8">
                  <c:v>-1.1221595518900389</c:v>
                </c:pt>
                <c:pt idx="9">
                  <c:v>-1.3043689392030682</c:v>
                </c:pt>
                <c:pt idx="10">
                  <c:v>-1.4557159784598166</c:v>
                </c:pt>
                <c:pt idx="11">
                  <c:v>-1.585445658422596</c:v>
                </c:pt>
                <c:pt idx="12">
                  <c:v>-1.6987270894235063</c:v>
                </c:pt>
                <c:pt idx="13">
                  <c:v>-1.7988010108818084</c:v>
                </c:pt>
                <c:pt idx="14">
                  <c:v>-1.8878578061836573</c:v>
                </c:pt>
                <c:pt idx="15">
                  <c:v>-1.9674585645011775</c:v>
                </c:pt>
                <c:pt idx="16">
                  <c:v>-2.0387602610743634</c:v>
                </c:pt>
                <c:pt idx="17">
                  <c:v>-2.1026461808743253</c:v>
                </c:pt>
                <c:pt idx="18">
                  <c:v>-2.1598062133503273</c:v>
                </c:pt>
                <c:pt idx="19">
                  <c:v>-2.2107887234260191</c:v>
                </c:pt>
                <c:pt idx="20">
                  <c:v>-2.2560353846203265</c:v>
                </c:pt>
                <c:pt idx="21">
                  <c:v>-2.2959053205382367</c:v>
                </c:pt>
                <c:pt idx="22">
                  <c:v>-2.3306922723966625</c:v>
                </c:pt>
                <c:pt idx="23">
                  <c:v>-2.3606370624572226</c:v>
                </c:pt>
                <c:pt idx="24">
                  <c:v>-2.3859367881965023</c:v>
                </c:pt>
                <c:pt idx="25">
                  <c:v>-2.4067516808580995</c:v>
                </c:pt>
                <c:pt idx="26">
                  <c:v>-2.423210250428415</c:v>
                </c:pt>
                <c:pt idx="27">
                  <c:v>-2.4354131389825708</c:v>
                </c:pt>
                <c:pt idx="28">
                  <c:v>-2.4434359717807839</c:v>
                </c:pt>
                <c:pt idx="29">
                  <c:v>-2.4473314047628767</c:v>
                </c:pt>
                <c:pt idx="30">
                  <c:v>-2.447130502626055</c:v>
                </c:pt>
                <c:pt idx="31">
                  <c:v>-2.4428435336742247</c:v>
                </c:pt>
                <c:pt idx="32">
                  <c:v>-2.4344602296034799</c:v>
                </c:pt>
                <c:pt idx="33">
                  <c:v>-2.4219495257166148</c:v>
                </c:pt>
                <c:pt idx="34">
                  <c:v>-2.405258766073807</c:v>
                </c:pt>
                <c:pt idx="35">
                  <c:v>-2.3843123254148395</c:v>
                </c:pt>
                <c:pt idx="36">
                  <c:v>-2.3590095616645903</c:v>
                </c:pt>
                <c:pt idx="37">
                  <c:v>-2.3292219648366586</c:v>
                </c:pt>
                <c:pt idx="38">
                  <c:v>-2.2947893036874465</c:v>
                </c:pt>
                <c:pt idx="39">
                  <c:v>-2.2555144807403686</c:v>
                </c:pt>
                <c:pt idx="40">
                  <c:v>-2.2111566737338064</c:v>
                </c:pt>
                <c:pt idx="41">
                  <c:v>-2.161422141450847</c:v>
                </c:pt>
                <c:pt idx="42">
                  <c:v>-2.1059517602865032</c:v>
                </c:pt>
                <c:pt idx="43">
                  <c:v>-2.0443038567218492</c:v>
                </c:pt>
                <c:pt idx="44">
                  <c:v>-1.9759300658332353</c:v>
                </c:pt>
                <c:pt idx="45">
                  <c:v>-1.9001404981713974</c:v>
                </c:pt>
                <c:pt idx="46">
                  <c:v>-1.8160518687652252</c:v>
                </c:pt>
                <c:pt idx="47">
                  <c:v>-1.7225072023747243</c:v>
                </c:pt>
                <c:pt idx="48">
                  <c:v>-1.6179454098277701</c:v>
                </c:pt>
                <c:pt idx="49">
                  <c:v>-1.5001761077382079</c:v>
                </c:pt>
                <c:pt idx="50">
                  <c:v>-1.3659585566867765</c:v>
                </c:pt>
                <c:pt idx="51">
                  <c:v>-1.210123646341376</c:v>
                </c:pt>
                <c:pt idx="52">
                  <c:v>-1.0234263879396948</c:v>
                </c:pt>
                <c:pt idx="53">
                  <c:v>-0.78571339973205245</c:v>
                </c:pt>
                <c:pt idx="54">
                  <c:v>-0.42713203219085938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</c:numCache>
            </c:numRef>
          </c:yVal>
          <c:smooth val="0"/>
        </c:ser>
        <c:ser>
          <c:idx val="2"/>
          <c:order val="2"/>
          <c:spPr>
            <a:ln w="3175">
              <a:solidFill>
                <a:srgbClr val="800000"/>
              </a:solidFill>
              <a:prstDash val="solid"/>
            </a:ln>
          </c:spPr>
          <c:marker>
            <c:symbol val="none"/>
          </c:marker>
          <c:xVal>
            <c:numRef>
              <c:f>demoGraph!$F$7:$F$67</c:f>
              <c:numCache>
                <c:formatCode>0.0</c:formatCode>
                <c:ptCount val="61"/>
                <c:pt idx="0">
                  <c:v>-3</c:v>
                </c:pt>
                <c:pt idx="1">
                  <c:v>-2.9</c:v>
                </c:pt>
                <c:pt idx="2">
                  <c:v>-2.8</c:v>
                </c:pt>
                <c:pt idx="3">
                  <c:v>-2.7</c:v>
                </c:pt>
                <c:pt idx="4">
                  <c:v>-2.6</c:v>
                </c:pt>
                <c:pt idx="5">
                  <c:v>-2.5</c:v>
                </c:pt>
                <c:pt idx="6">
                  <c:v>-2.4</c:v>
                </c:pt>
                <c:pt idx="7">
                  <c:v>-2.2999999999999998</c:v>
                </c:pt>
                <c:pt idx="8">
                  <c:v>-2.2000000000000002</c:v>
                </c:pt>
                <c:pt idx="9">
                  <c:v>-2.1</c:v>
                </c:pt>
                <c:pt idx="10">
                  <c:v>-2</c:v>
                </c:pt>
                <c:pt idx="11">
                  <c:v>-1.9</c:v>
                </c:pt>
                <c:pt idx="12">
                  <c:v>-1.8</c:v>
                </c:pt>
                <c:pt idx="13">
                  <c:v>-1.7</c:v>
                </c:pt>
                <c:pt idx="14">
                  <c:v>-1.6</c:v>
                </c:pt>
                <c:pt idx="15">
                  <c:v>-1.5</c:v>
                </c:pt>
                <c:pt idx="16">
                  <c:v>-1.4</c:v>
                </c:pt>
                <c:pt idx="17">
                  <c:v>-1.3</c:v>
                </c:pt>
                <c:pt idx="18">
                  <c:v>-1.2</c:v>
                </c:pt>
                <c:pt idx="19">
                  <c:v>-1.1000000000000001</c:v>
                </c:pt>
                <c:pt idx="20">
                  <c:v>-1</c:v>
                </c:pt>
                <c:pt idx="21">
                  <c:v>-0.9</c:v>
                </c:pt>
                <c:pt idx="22">
                  <c:v>-0.8</c:v>
                </c:pt>
                <c:pt idx="23">
                  <c:v>-0.7</c:v>
                </c:pt>
                <c:pt idx="24">
                  <c:v>-0.6</c:v>
                </c:pt>
                <c:pt idx="25">
                  <c:v>-0.5</c:v>
                </c:pt>
                <c:pt idx="26">
                  <c:v>-0.4</c:v>
                </c:pt>
                <c:pt idx="27">
                  <c:v>-0.3</c:v>
                </c:pt>
                <c:pt idx="28">
                  <c:v>-0.2</c:v>
                </c:pt>
                <c:pt idx="29">
                  <c:v>-9.9999999999999645E-2</c:v>
                </c:pt>
                <c:pt idx="30">
                  <c:v>0</c:v>
                </c:pt>
                <c:pt idx="31">
                  <c:v>0.1</c:v>
                </c:pt>
                <c:pt idx="32">
                  <c:v>0.2</c:v>
                </c:pt>
                <c:pt idx="33">
                  <c:v>0.3</c:v>
                </c:pt>
                <c:pt idx="34">
                  <c:v>0.4</c:v>
                </c:pt>
                <c:pt idx="35">
                  <c:v>0.5</c:v>
                </c:pt>
                <c:pt idx="36">
                  <c:v>0.6</c:v>
                </c:pt>
                <c:pt idx="37">
                  <c:v>0.7</c:v>
                </c:pt>
                <c:pt idx="38">
                  <c:v>0.8</c:v>
                </c:pt>
                <c:pt idx="39">
                  <c:v>0.9</c:v>
                </c:pt>
                <c:pt idx="40">
                  <c:v>1</c:v>
                </c:pt>
                <c:pt idx="41">
                  <c:v>1.1000000000000001</c:v>
                </c:pt>
                <c:pt idx="42">
                  <c:v>1.2</c:v>
                </c:pt>
                <c:pt idx="43">
                  <c:v>1.3</c:v>
                </c:pt>
                <c:pt idx="44">
                  <c:v>1.4</c:v>
                </c:pt>
                <c:pt idx="45">
                  <c:v>1.5</c:v>
                </c:pt>
                <c:pt idx="46">
                  <c:v>1.6</c:v>
                </c:pt>
                <c:pt idx="47">
                  <c:v>1.7</c:v>
                </c:pt>
                <c:pt idx="48">
                  <c:v>1.8</c:v>
                </c:pt>
                <c:pt idx="49">
                  <c:v>1.9</c:v>
                </c:pt>
                <c:pt idx="50">
                  <c:v>2</c:v>
                </c:pt>
                <c:pt idx="51">
                  <c:v>2.1</c:v>
                </c:pt>
                <c:pt idx="52">
                  <c:v>2.2000000000000002</c:v>
                </c:pt>
                <c:pt idx="53">
                  <c:v>2.2999999999999998</c:v>
                </c:pt>
                <c:pt idx="54">
                  <c:v>2.4</c:v>
                </c:pt>
                <c:pt idx="55">
                  <c:v>2.5</c:v>
                </c:pt>
                <c:pt idx="56">
                  <c:v>2.6</c:v>
                </c:pt>
                <c:pt idx="57">
                  <c:v>2.7</c:v>
                </c:pt>
                <c:pt idx="58">
                  <c:v>2.8</c:v>
                </c:pt>
                <c:pt idx="59">
                  <c:v>2.9</c:v>
                </c:pt>
                <c:pt idx="60">
                  <c:v>3</c:v>
                </c:pt>
              </c:numCache>
            </c:numRef>
          </c:xVal>
          <c:yVal>
            <c:numRef>
              <c:f>demoGraph!$H$7:$H$67</c:f>
              <c:numCache>
                <c:formatCode>0.0000</c:formatCode>
                <c:ptCount val="6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0.42713203219085938</c:v>
                </c:pt>
                <c:pt idx="7">
                  <c:v>0.78571339973205245</c:v>
                </c:pt>
                <c:pt idx="8">
                  <c:v>1.0234263879396948</c:v>
                </c:pt>
                <c:pt idx="9">
                  <c:v>1.210123646341376</c:v>
                </c:pt>
                <c:pt idx="10">
                  <c:v>1.3659585566867765</c:v>
                </c:pt>
                <c:pt idx="11">
                  <c:v>1.5001761077382079</c:v>
                </c:pt>
                <c:pt idx="12">
                  <c:v>1.6179454098277701</c:v>
                </c:pt>
                <c:pt idx="13">
                  <c:v>1.7225072023747243</c:v>
                </c:pt>
                <c:pt idx="14">
                  <c:v>1.8160518687652252</c:v>
                </c:pt>
                <c:pt idx="15">
                  <c:v>1.9001404981713974</c:v>
                </c:pt>
                <c:pt idx="16">
                  <c:v>1.9759300658332353</c:v>
                </c:pt>
                <c:pt idx="17">
                  <c:v>2.0443038567218492</c:v>
                </c:pt>
                <c:pt idx="18">
                  <c:v>2.1059517602865032</c:v>
                </c:pt>
                <c:pt idx="19">
                  <c:v>2.161422141450847</c:v>
                </c:pt>
                <c:pt idx="20">
                  <c:v>2.2111566737338064</c:v>
                </c:pt>
                <c:pt idx="21">
                  <c:v>2.2555144807403686</c:v>
                </c:pt>
                <c:pt idx="22">
                  <c:v>2.2947893036874465</c:v>
                </c:pt>
                <c:pt idx="23">
                  <c:v>2.3292219648366586</c:v>
                </c:pt>
                <c:pt idx="24">
                  <c:v>2.3590095616645903</c:v>
                </c:pt>
                <c:pt idx="25">
                  <c:v>2.3843123254148395</c:v>
                </c:pt>
                <c:pt idx="26">
                  <c:v>2.405258766073807</c:v>
                </c:pt>
                <c:pt idx="27">
                  <c:v>2.4219495257166148</c:v>
                </c:pt>
                <c:pt idx="28">
                  <c:v>2.4344602296034799</c:v>
                </c:pt>
                <c:pt idx="29">
                  <c:v>2.4428435336742247</c:v>
                </c:pt>
                <c:pt idx="30">
                  <c:v>2.447130502626055</c:v>
                </c:pt>
                <c:pt idx="31">
                  <c:v>2.4473314047628767</c:v>
                </c:pt>
                <c:pt idx="32">
                  <c:v>2.4434359717807839</c:v>
                </c:pt>
                <c:pt idx="33">
                  <c:v>2.4354131389825708</c:v>
                </c:pt>
                <c:pt idx="34">
                  <c:v>2.423210250428415</c:v>
                </c:pt>
                <c:pt idx="35">
                  <c:v>2.4067516808580995</c:v>
                </c:pt>
                <c:pt idx="36">
                  <c:v>2.3859367881965023</c:v>
                </c:pt>
                <c:pt idx="37">
                  <c:v>2.3606370624572226</c:v>
                </c:pt>
                <c:pt idx="38">
                  <c:v>2.3306922723966625</c:v>
                </c:pt>
                <c:pt idx="39">
                  <c:v>2.2959053205382367</c:v>
                </c:pt>
                <c:pt idx="40">
                  <c:v>2.2560353846203265</c:v>
                </c:pt>
                <c:pt idx="41">
                  <c:v>2.2107887234260191</c:v>
                </c:pt>
                <c:pt idx="42">
                  <c:v>2.1598062133503273</c:v>
                </c:pt>
                <c:pt idx="43">
                  <c:v>2.1026461808743253</c:v>
                </c:pt>
                <c:pt idx="44">
                  <c:v>2.0387602610743634</c:v>
                </c:pt>
                <c:pt idx="45">
                  <c:v>1.9674585645011775</c:v>
                </c:pt>
                <c:pt idx="46">
                  <c:v>1.8878578061836573</c:v>
                </c:pt>
                <c:pt idx="47">
                  <c:v>1.7988010108818084</c:v>
                </c:pt>
                <c:pt idx="48">
                  <c:v>1.6987270894235063</c:v>
                </c:pt>
                <c:pt idx="49">
                  <c:v>1.585445658422596</c:v>
                </c:pt>
                <c:pt idx="50">
                  <c:v>1.4557159784598166</c:v>
                </c:pt>
                <c:pt idx="51">
                  <c:v>1.3043689392030682</c:v>
                </c:pt>
                <c:pt idx="52">
                  <c:v>1.1221595518900389</c:v>
                </c:pt>
                <c:pt idx="53">
                  <c:v>0.88893443477104861</c:v>
                </c:pt>
                <c:pt idx="54">
                  <c:v>0.53484093831850765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7318912"/>
        <c:axId val="67321216"/>
      </c:scatterChart>
      <c:valAx>
        <c:axId val="6731891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600" b="1" i="1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t>x</a:t>
                </a:r>
              </a:p>
            </c:rich>
          </c:tx>
          <c:layout>
            <c:manualLayout>
              <c:xMode val="edge"/>
              <c:yMode val="edge"/>
              <c:x val="0.94064142667098116"/>
              <c:y val="0.4434594456180782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25400">
            <a:solidFill>
              <a:srgbClr val="0000FF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67321216"/>
        <c:crosses val="autoZero"/>
        <c:crossBetween val="midCat"/>
        <c:majorUnit val="1"/>
      </c:valAx>
      <c:valAx>
        <c:axId val="673212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600" b="1" i="1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t>y</a:t>
                </a:r>
              </a:p>
            </c:rich>
          </c:tx>
          <c:layout>
            <c:manualLayout>
              <c:xMode val="edge"/>
              <c:yMode val="edge"/>
              <c:x val="0.52283224870863754"/>
              <c:y val="0.1152995675983960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25400">
            <a:solidFill>
              <a:srgbClr val="0000FF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67318912"/>
        <c:crosses val="autoZero"/>
        <c:crossBetween val="midCat"/>
        <c:majorUnit val="1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6</xdr:row>
      <xdr:rowOff>57150</xdr:rowOff>
    </xdr:from>
    <xdr:to>
      <xdr:col>6</xdr:col>
      <xdr:colOff>247650</xdr:colOff>
      <xdr:row>27</xdr:row>
      <xdr:rowOff>152400</xdr:rowOff>
    </xdr:to>
    <xdr:graphicFrame macro="">
      <xdr:nvGraphicFramePr>
        <xdr:cNvPr id="102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4"/>
  <sheetViews>
    <sheetView tabSelected="1" topLeftCell="A4" workbookViewId="0">
      <selection activeCell="D8" sqref="D8"/>
    </sheetView>
  </sheetViews>
  <sheetFormatPr defaultRowHeight="12.75" x14ac:dyDescent="0.2"/>
  <cols>
    <col min="2" max="6" width="6.7109375" customWidth="1"/>
  </cols>
  <sheetData>
    <row r="1" spans="1:11" s="31" customFormat="1" ht="15" x14ac:dyDescent="0.25">
      <c r="B1" s="32" t="s">
        <v>9</v>
      </c>
      <c r="G1" s="31" t="s">
        <v>37</v>
      </c>
    </row>
    <row r="2" spans="1:11" s="31" customFormat="1" ht="15" x14ac:dyDescent="0.25">
      <c r="B2" s="32"/>
    </row>
    <row r="3" spans="1:11" s="31" customFormat="1" ht="15" x14ac:dyDescent="0.25">
      <c r="A3" s="31" t="s">
        <v>39</v>
      </c>
      <c r="B3" s="32"/>
    </row>
    <row r="4" spans="1:11" s="31" customFormat="1" ht="15" x14ac:dyDescent="0.25">
      <c r="A4" s="31" t="s">
        <v>38</v>
      </c>
      <c r="B4" s="32"/>
    </row>
    <row r="5" spans="1:11" s="31" customFormat="1" ht="15" x14ac:dyDescent="0.25">
      <c r="A5" s="31" t="s">
        <v>34</v>
      </c>
      <c r="B5" s="32"/>
    </row>
    <row r="6" spans="1:11" s="31" customFormat="1" ht="15" x14ac:dyDescent="0.25">
      <c r="G6" s="32" t="s">
        <v>10</v>
      </c>
      <c r="I6" s="31" t="s">
        <v>33</v>
      </c>
    </row>
    <row r="7" spans="1:11" ht="15.75" x14ac:dyDescent="0.3">
      <c r="A7" t="s">
        <v>0</v>
      </c>
      <c r="B7" s="1" t="str">
        <f>CONCATENATE("y = ",B22)</f>
        <v>y = 1</v>
      </c>
      <c r="C7" s="1" t="str">
        <f>CONCATENATE("y = ",C22)</f>
        <v>y = 2</v>
      </c>
      <c r="D7" s="1" t="str">
        <f>CONCATENATE("y = ",D22)</f>
        <v>y = 3</v>
      </c>
      <c r="E7" s="1" t="str">
        <f>CONCATENATE("y = ",E22)</f>
        <v>y = 4</v>
      </c>
      <c r="F7" s="1" t="str">
        <f>CONCATENATE("y = ",F22)</f>
        <v>y = 5</v>
      </c>
      <c r="G7" s="36" t="s">
        <v>16</v>
      </c>
      <c r="J7" s="36" t="s">
        <v>19</v>
      </c>
      <c r="K7" s="36" t="s">
        <v>20</v>
      </c>
    </row>
    <row r="8" spans="1:11" x14ac:dyDescent="0.2">
      <c r="A8" s="1" t="str">
        <f>CONCATENATE("x = ",A23)</f>
        <v>x = 0</v>
      </c>
      <c r="B8" s="38"/>
      <c r="C8" s="38"/>
      <c r="D8" s="38">
        <v>0.3</v>
      </c>
      <c r="E8" s="38">
        <v>0.1</v>
      </c>
      <c r="F8" s="38">
        <v>0.2</v>
      </c>
      <c r="G8">
        <f>SUM(B8:F8)</f>
        <v>0.60000000000000009</v>
      </c>
      <c r="J8">
        <f>A23*G8</f>
        <v>0</v>
      </c>
      <c r="K8">
        <f>A23*A23*G8</f>
        <v>0</v>
      </c>
    </row>
    <row r="9" spans="1:11" x14ac:dyDescent="0.2">
      <c r="A9" s="1" t="str">
        <f>CONCATENATE("x = ",A24)</f>
        <v>x = 1</v>
      </c>
      <c r="B9" s="38"/>
      <c r="C9" s="38"/>
      <c r="D9" s="38">
        <v>0.2</v>
      </c>
      <c r="E9" s="38">
        <v>0.05</v>
      </c>
      <c r="F9" s="38">
        <v>0.15</v>
      </c>
      <c r="G9">
        <f>SUM(B9:F9)</f>
        <v>0.4</v>
      </c>
      <c r="J9">
        <f>A24*G9</f>
        <v>0.4</v>
      </c>
      <c r="K9">
        <f>A24*A24*G9</f>
        <v>0.4</v>
      </c>
    </row>
    <row r="10" spans="1:11" x14ac:dyDescent="0.2">
      <c r="A10" s="1" t="str">
        <f>CONCATENATE("x = ",A25)</f>
        <v>x = 2</v>
      </c>
      <c r="B10" s="38"/>
      <c r="C10" s="38"/>
      <c r="D10" s="38"/>
      <c r="E10" s="38"/>
      <c r="F10" s="38"/>
      <c r="G10">
        <f>SUM(B10:F10)</f>
        <v>0</v>
      </c>
      <c r="J10">
        <f>A25*G10</f>
        <v>0</v>
      </c>
      <c r="K10">
        <f>A25*A25*G10</f>
        <v>0</v>
      </c>
    </row>
    <row r="11" spans="1:11" x14ac:dyDescent="0.2">
      <c r="A11" s="1" t="str">
        <f>CONCATENATE("x = ",A26)</f>
        <v>x = 3</v>
      </c>
      <c r="B11" s="38"/>
      <c r="C11" s="38"/>
      <c r="D11" s="38"/>
      <c r="E11" s="38"/>
      <c r="F11" s="38"/>
      <c r="G11">
        <f>SUM(B11:F11)</f>
        <v>0</v>
      </c>
      <c r="J11">
        <f>A26*G11</f>
        <v>0</v>
      </c>
      <c r="K11">
        <f>A26*A26*G11</f>
        <v>0</v>
      </c>
    </row>
    <row r="12" spans="1:11" x14ac:dyDescent="0.2">
      <c r="A12" s="1" t="str">
        <f>CONCATENATE("x = ",A27)</f>
        <v>x = 4</v>
      </c>
      <c r="B12" s="38"/>
      <c r="C12" s="38"/>
      <c r="D12" s="38"/>
      <c r="E12" s="38"/>
      <c r="F12" s="38"/>
      <c r="G12">
        <f>SUM(B12:F12)</f>
        <v>0</v>
      </c>
      <c r="J12">
        <f>A27*G12</f>
        <v>0</v>
      </c>
      <c r="K12">
        <f>A27*A27*G12</f>
        <v>0</v>
      </c>
    </row>
    <row r="13" spans="1:11" s="31" customFormat="1" ht="15" x14ac:dyDescent="0.25">
      <c r="A13" s="32" t="s">
        <v>10</v>
      </c>
    </row>
    <row r="14" spans="1:11" ht="15.75" x14ac:dyDescent="0.3">
      <c r="A14" s="37" t="s">
        <v>15</v>
      </c>
      <c r="B14">
        <f t="shared" ref="B14:G14" si="0">SUM(B8:B12)</f>
        <v>0</v>
      </c>
      <c r="C14">
        <f t="shared" si="0"/>
        <v>0</v>
      </c>
      <c r="D14">
        <f t="shared" si="0"/>
        <v>0.5</v>
      </c>
      <c r="E14">
        <f t="shared" si="0"/>
        <v>0.15000000000000002</v>
      </c>
      <c r="F14">
        <f t="shared" si="0"/>
        <v>0.35</v>
      </c>
      <c r="G14" s="33">
        <f t="shared" si="0"/>
        <v>1</v>
      </c>
      <c r="I14" s="35" t="s">
        <v>4</v>
      </c>
      <c r="J14" s="18">
        <f>SUM(J8:J12)</f>
        <v>0.4</v>
      </c>
    </row>
    <row r="15" spans="1:11" ht="15" x14ac:dyDescent="0.25">
      <c r="A15" s="31" t="s">
        <v>11</v>
      </c>
      <c r="J15" s="34" t="s">
        <v>35</v>
      </c>
      <c r="K15">
        <f>SUM(K8:K12)</f>
        <v>0.4</v>
      </c>
    </row>
    <row r="16" spans="1:11" ht="15.75" x14ac:dyDescent="0.3">
      <c r="A16" s="37" t="s">
        <v>17</v>
      </c>
      <c r="B16">
        <f>B22*B14</f>
        <v>0</v>
      </c>
      <c r="C16">
        <f>C22*C14</f>
        <v>0</v>
      </c>
      <c r="D16">
        <f>D22*D14</f>
        <v>1.5</v>
      </c>
      <c r="E16">
        <f>E22*E14</f>
        <v>0.60000000000000009</v>
      </c>
      <c r="F16">
        <f>F22*F14</f>
        <v>1.75</v>
      </c>
      <c r="G16" s="35" t="s">
        <v>3</v>
      </c>
      <c r="H16" s="18">
        <f>SUM(B16:F16)</f>
        <v>3.85</v>
      </c>
    </row>
    <row r="17" spans="1:11" ht="15.75" x14ac:dyDescent="0.3">
      <c r="A17" s="37" t="s">
        <v>18</v>
      </c>
      <c r="B17">
        <f>B22*B22*B14</f>
        <v>0</v>
      </c>
      <c r="C17">
        <f>C22*C22*C14</f>
        <v>0</v>
      </c>
      <c r="D17">
        <f>D22*D22*D14</f>
        <v>4.5</v>
      </c>
      <c r="E17">
        <f>E22*E22*E14</f>
        <v>2.4000000000000004</v>
      </c>
      <c r="F17">
        <f>F22*F22*F14</f>
        <v>8.75</v>
      </c>
      <c r="G17" s="34" t="s">
        <v>36</v>
      </c>
      <c r="H17">
        <f>SUM(B17:F17)</f>
        <v>15.65</v>
      </c>
    </row>
    <row r="18" spans="1:11" x14ac:dyDescent="0.2">
      <c r="G18" s="35" t="s">
        <v>6</v>
      </c>
      <c r="H18" s="18">
        <f>H17-(H16*H16)</f>
        <v>0.82749999999999879</v>
      </c>
      <c r="J18" s="35" t="s">
        <v>5</v>
      </c>
      <c r="K18" s="18">
        <f>K15-(J14*J14)</f>
        <v>0.24</v>
      </c>
    </row>
    <row r="20" spans="1:11" s="31" customFormat="1" ht="15" x14ac:dyDescent="0.25">
      <c r="A20" s="32" t="s">
        <v>12</v>
      </c>
    </row>
    <row r="22" spans="1:11" x14ac:dyDescent="0.2">
      <c r="A22" t="s">
        <v>21</v>
      </c>
      <c r="B22" s="38">
        <v>1</v>
      </c>
      <c r="C22" s="38">
        <v>2</v>
      </c>
      <c r="D22" s="38">
        <v>3</v>
      </c>
      <c r="E22" s="38">
        <v>4</v>
      </c>
      <c r="F22" s="38">
        <v>5</v>
      </c>
      <c r="G22" t="s">
        <v>1</v>
      </c>
    </row>
    <row r="23" spans="1:11" x14ac:dyDescent="0.2">
      <c r="A23" s="38">
        <v>0</v>
      </c>
      <c r="B23" s="2">
        <f t="shared" ref="B23:F25" si="1">$A23*B$22*B8</f>
        <v>0</v>
      </c>
      <c r="C23" s="3">
        <f t="shared" si="1"/>
        <v>0</v>
      </c>
      <c r="D23" s="3">
        <f t="shared" si="1"/>
        <v>0</v>
      </c>
      <c r="E23" s="3">
        <f t="shared" si="1"/>
        <v>0</v>
      </c>
      <c r="F23" s="4">
        <f t="shared" si="1"/>
        <v>0</v>
      </c>
      <c r="G23">
        <f>SUM(B23:F23)</f>
        <v>0</v>
      </c>
    </row>
    <row r="24" spans="1:11" x14ac:dyDescent="0.2">
      <c r="A24" s="38">
        <v>1</v>
      </c>
      <c r="B24" s="5">
        <f t="shared" si="1"/>
        <v>0</v>
      </c>
      <c r="C24" s="6">
        <f t="shared" si="1"/>
        <v>0</v>
      </c>
      <c r="D24" s="6">
        <f t="shared" si="1"/>
        <v>0.60000000000000009</v>
      </c>
      <c r="E24" s="6">
        <f t="shared" si="1"/>
        <v>0.2</v>
      </c>
      <c r="F24" s="7">
        <f t="shared" si="1"/>
        <v>0.75</v>
      </c>
      <c r="G24">
        <f>SUM(B24:F24)</f>
        <v>1.55</v>
      </c>
    </row>
    <row r="25" spans="1:11" x14ac:dyDescent="0.2">
      <c r="A25" s="38">
        <v>2</v>
      </c>
      <c r="B25" s="5">
        <f t="shared" si="1"/>
        <v>0</v>
      </c>
      <c r="C25" s="6">
        <f t="shared" si="1"/>
        <v>0</v>
      </c>
      <c r="D25" s="6">
        <f t="shared" si="1"/>
        <v>0</v>
      </c>
      <c r="E25" s="6">
        <f t="shared" si="1"/>
        <v>0</v>
      </c>
      <c r="F25" s="7">
        <f t="shared" si="1"/>
        <v>0</v>
      </c>
      <c r="G25">
        <f>SUM(B25:F25)</f>
        <v>0</v>
      </c>
    </row>
    <row r="26" spans="1:11" x14ac:dyDescent="0.2">
      <c r="A26" s="38">
        <v>3</v>
      </c>
      <c r="B26" s="5">
        <f t="shared" ref="B26:F27" si="2">$A26*B$22*B11</f>
        <v>0</v>
      </c>
      <c r="C26" s="6">
        <f t="shared" si="2"/>
        <v>0</v>
      </c>
      <c r="D26" s="6">
        <f t="shared" si="2"/>
        <v>0</v>
      </c>
      <c r="E26" s="6">
        <f t="shared" si="2"/>
        <v>0</v>
      </c>
      <c r="F26" s="7">
        <f t="shared" si="2"/>
        <v>0</v>
      </c>
      <c r="G26">
        <f>SUM(B26:F26)</f>
        <v>0</v>
      </c>
    </row>
    <row r="27" spans="1:11" x14ac:dyDescent="0.2">
      <c r="A27" s="38">
        <v>4</v>
      </c>
      <c r="B27" s="8">
        <f t="shared" si="2"/>
        <v>0</v>
      </c>
      <c r="C27" s="9">
        <f t="shared" si="2"/>
        <v>0</v>
      </c>
      <c r="D27" s="9">
        <f t="shared" si="2"/>
        <v>0</v>
      </c>
      <c r="E27" s="9">
        <f t="shared" si="2"/>
        <v>0</v>
      </c>
      <c r="F27" s="10">
        <f t="shared" si="2"/>
        <v>0</v>
      </c>
      <c r="G27">
        <f>SUM(B27:F27)</f>
        <v>0</v>
      </c>
    </row>
    <row r="29" spans="1:11" x14ac:dyDescent="0.2">
      <c r="F29" s="17" t="s">
        <v>2</v>
      </c>
      <c r="G29" s="18">
        <f>SUM(G23:G27)</f>
        <v>1.55</v>
      </c>
    </row>
    <row r="31" spans="1:11" x14ac:dyDescent="0.2">
      <c r="C31" s="39" t="s">
        <v>7</v>
      </c>
      <c r="D31" s="39"/>
      <c r="E31" s="11">
        <f>G29-(J14*H16)</f>
        <v>1.0000000000000009E-2</v>
      </c>
      <c r="G31" s="13" t="s">
        <v>13</v>
      </c>
      <c r="H31" s="14"/>
    </row>
    <row r="32" spans="1:11" x14ac:dyDescent="0.2">
      <c r="C32" s="40" t="s">
        <v>8</v>
      </c>
      <c r="D32" s="40"/>
      <c r="E32" s="12">
        <f>E31/SQRT(K18*H18)</f>
        <v>2.2439355443260048E-2</v>
      </c>
      <c r="G32" s="15" t="s">
        <v>14</v>
      </c>
      <c r="H32" s="16"/>
    </row>
    <row r="34" spans="1:1" ht="15.75" x14ac:dyDescent="0.25">
      <c r="A34" s="28" t="s">
        <v>31</v>
      </c>
    </row>
  </sheetData>
  <sheetProtection sheet="1" objects="1" scenarios="1"/>
  <mergeCells count="2">
    <mergeCell ref="C31:D31"/>
    <mergeCell ref="C32:D32"/>
  </mergeCells>
  <phoneticPr fontId="0" type="noConversion"/>
  <printOptions horizontalCentered="1" gridLines="1"/>
  <pageMargins left="0.74803149606299213" right="0.74803149606299213" top="0.98425196850393704" bottom="0.98425196850393704" header="0.51181102362204722" footer="0.51181102362204722"/>
  <pageSetup orientation="portrait" r:id="rId1"/>
  <headerFooter alignWithMargins="0">
    <oddHeader>&amp;L&amp;"Times New Roman,Regular"ENGI 4421&amp;C&amp;"Times New Roman,Regular"&amp;12Joint p.m.f. demonstration:
Finding the &amp;"Times New Roman,Bold"correlation coefficient&amp;R&amp;"Lincoln,Bold"&amp;14Dr. G.H. George</oddHeader>
    <oddFooter>&amp;L&amp;F - &amp;A&amp;R&amp;"Times New Roman,Regular"&amp;12&amp;D  &amp;T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7"/>
  <sheetViews>
    <sheetView workbookViewId="0">
      <pane ySplit="5" topLeftCell="A6" activePane="bottomLeft" state="frozen"/>
      <selection pane="bottomLeft" activeCell="G4" sqref="G4"/>
    </sheetView>
  </sheetViews>
  <sheetFormatPr defaultColWidth="9.7109375" defaultRowHeight="15.75" x14ac:dyDescent="0.25"/>
  <cols>
    <col min="1" max="1" width="9.7109375" style="20" customWidth="1"/>
    <col min="2" max="4" width="10.140625" style="20" bestFit="1" customWidth="1"/>
    <col min="5" max="16384" width="9.7109375" style="20"/>
  </cols>
  <sheetData>
    <row r="1" spans="1:8" x14ac:dyDescent="0.25">
      <c r="A1" s="19" t="s">
        <v>32</v>
      </c>
    </row>
    <row r="2" spans="1:8" x14ac:dyDescent="0.25">
      <c r="B2" s="29" t="s">
        <v>22</v>
      </c>
      <c r="C2" s="30">
        <f>pmf!E32</f>
        <v>2.2439355443260048E-2</v>
      </c>
    </row>
    <row r="3" spans="1:8" x14ac:dyDescent="0.25">
      <c r="B3" s="21" t="s">
        <v>28</v>
      </c>
      <c r="C3" s="20">
        <f>SQRT(1-C2*C2)</f>
        <v>0.99974820596352709</v>
      </c>
      <c r="G3" s="23" t="s">
        <v>23</v>
      </c>
    </row>
    <row r="4" spans="1:8" x14ac:dyDescent="0.25">
      <c r="F4" s="21" t="s">
        <v>24</v>
      </c>
      <c r="G4" s="24">
        <v>0.95</v>
      </c>
    </row>
    <row r="5" spans="1:8" x14ac:dyDescent="0.25">
      <c r="B5" s="25" t="s">
        <v>25</v>
      </c>
      <c r="C5" s="25" t="s">
        <v>26</v>
      </c>
      <c r="D5" s="25" t="s">
        <v>27</v>
      </c>
      <c r="F5" s="25" t="s">
        <v>25</v>
      </c>
      <c r="G5" s="25" t="s">
        <v>29</v>
      </c>
      <c r="H5" s="25" t="s">
        <v>30</v>
      </c>
    </row>
    <row r="7" spans="1:8" x14ac:dyDescent="0.25">
      <c r="B7" s="26">
        <v>-0.30023215913388412</v>
      </c>
      <c r="C7" s="26">
        <v>-1.2776831681549083</v>
      </c>
      <c r="D7" s="26">
        <f t="shared" ref="D7:D38" si="0">C$2*B7+C$3*C7</f>
        <v>-1.2840984712869676</v>
      </c>
      <c r="F7" s="27">
        <v>-3</v>
      </c>
      <c r="G7" s="22" t="e">
        <f t="shared" ref="G7:G38" si="1">C$2*F7-C$3*SQRT(-2*LN(1-G$4)-F7*F7)</f>
        <v>#NUM!</v>
      </c>
      <c r="H7" s="22" t="e">
        <f t="shared" ref="H7:H38" si="2">C$2*F7+C$3*SQRT(-2*LN(1-G$4)-F7*F7)</f>
        <v>#NUM!</v>
      </c>
    </row>
    <row r="8" spans="1:8" x14ac:dyDescent="0.25">
      <c r="B8" s="26">
        <v>0.24425730771326926</v>
      </c>
      <c r="C8" s="26">
        <v>1.2764735402015503</v>
      </c>
      <c r="D8" s="26">
        <f t="shared" si="0"/>
        <v>1.2816331083238039</v>
      </c>
      <c r="F8" s="27">
        <v>-2.9</v>
      </c>
      <c r="G8" s="22" t="e">
        <f t="shared" si="1"/>
        <v>#NUM!</v>
      </c>
      <c r="H8" s="22" t="e">
        <f t="shared" si="2"/>
        <v>#NUM!</v>
      </c>
    </row>
    <row r="9" spans="1:8" x14ac:dyDescent="0.25">
      <c r="B9" s="26">
        <v>1.1983502190560102</v>
      </c>
      <c r="C9" s="26">
        <v>1.7331331036984921</v>
      </c>
      <c r="D9" s="26">
        <f t="shared" si="0"/>
        <v>1.7595869176294734</v>
      </c>
      <c r="F9" s="27">
        <v>-2.8</v>
      </c>
      <c r="G9" s="22" t="e">
        <f t="shared" si="1"/>
        <v>#NUM!</v>
      </c>
      <c r="H9" s="22" t="e">
        <f t="shared" si="2"/>
        <v>#NUM!</v>
      </c>
    </row>
    <row r="10" spans="1:8" x14ac:dyDescent="0.25">
      <c r="B10" s="26">
        <v>-2.1835876395925879</v>
      </c>
      <c r="C10" s="26">
        <v>-0.23418124328600243</v>
      </c>
      <c r="D10" s="26">
        <f t="shared" si="0"/>
        <v>-0.28312057703181648</v>
      </c>
      <c r="F10" s="27">
        <v>-2.7</v>
      </c>
      <c r="G10" s="22" t="e">
        <f t="shared" si="1"/>
        <v>#NUM!</v>
      </c>
      <c r="H10" s="22" t="e">
        <f t="shared" si="2"/>
        <v>#NUM!</v>
      </c>
    </row>
    <row r="11" spans="1:8" x14ac:dyDescent="0.25">
      <c r="B11" s="26">
        <v>1.0950225259875879</v>
      </c>
      <c r="C11" s="26">
        <v>-1.0867006494663656</v>
      </c>
      <c r="D11" s="26">
        <f t="shared" si="0"/>
        <v>-1.0618554250443868</v>
      </c>
      <c r="F11" s="27">
        <v>-2.6</v>
      </c>
      <c r="G11" s="22" t="e">
        <f t="shared" si="1"/>
        <v>#NUM!</v>
      </c>
      <c r="H11" s="22" t="e">
        <f t="shared" si="2"/>
        <v>#NUM!</v>
      </c>
    </row>
    <row r="12" spans="1:8" x14ac:dyDescent="0.25">
      <c r="B12" s="26">
        <v>-0.69020416049170308</v>
      </c>
      <c r="C12" s="26">
        <v>-1.6904323274502531</v>
      </c>
      <c r="D12" s="26">
        <f t="shared" si="0"/>
        <v>-1.7054944231568303</v>
      </c>
      <c r="F12" s="27">
        <v>-2.5</v>
      </c>
      <c r="G12" s="22" t="e">
        <f t="shared" si="1"/>
        <v>#NUM!</v>
      </c>
      <c r="H12" s="22" t="e">
        <f t="shared" si="2"/>
        <v>#NUM!</v>
      </c>
    </row>
    <row r="13" spans="1:8" x14ac:dyDescent="0.25">
      <c r="B13" s="26">
        <v>-1.8469108908902854</v>
      </c>
      <c r="C13" s="26">
        <v>-0.97762949735624716</v>
      </c>
      <c r="D13" s="26">
        <f t="shared" si="0"/>
        <v>-1.018826826031648</v>
      </c>
      <c r="F13" s="27">
        <v>-2.4</v>
      </c>
      <c r="G13" s="22">
        <f t="shared" si="1"/>
        <v>-0.53484093831850765</v>
      </c>
      <c r="H13" s="22">
        <f t="shared" si="2"/>
        <v>0.42713203219085938</v>
      </c>
    </row>
    <row r="14" spans="1:8" x14ac:dyDescent="0.25">
      <c r="B14" s="26">
        <v>-0.77350705396384001</v>
      </c>
      <c r="C14" s="26">
        <v>-2.1179312170716003</v>
      </c>
      <c r="D14" s="26">
        <f t="shared" si="0"/>
        <v>-2.1347549343432455</v>
      </c>
      <c r="F14" s="27">
        <v>-2.2999999999999998</v>
      </c>
      <c r="G14" s="22">
        <f t="shared" si="1"/>
        <v>-0.88893443477104861</v>
      </c>
      <c r="H14" s="22">
        <f t="shared" si="2"/>
        <v>0.78571339973205245</v>
      </c>
    </row>
    <row r="15" spans="1:8" x14ac:dyDescent="0.25">
      <c r="B15" s="26">
        <v>-0.56792487157508731</v>
      </c>
      <c r="C15" s="26">
        <v>-0.40404756873613223</v>
      </c>
      <c r="D15" s="26">
        <f t="shared" si="0"/>
        <v>-0.4166897000262143</v>
      </c>
      <c r="F15" s="27">
        <v>-2.2000000000000002</v>
      </c>
      <c r="G15" s="22">
        <f t="shared" si="1"/>
        <v>-1.1221595518900389</v>
      </c>
      <c r="H15" s="22">
        <f t="shared" si="2"/>
        <v>1.0234263879396948</v>
      </c>
    </row>
    <row r="16" spans="1:8" x14ac:dyDescent="0.25">
      <c r="B16" s="26">
        <v>0.1348530531686265</v>
      </c>
      <c r="C16" s="26">
        <v>-0.36549295145960059</v>
      </c>
      <c r="D16" s="26">
        <f t="shared" si="0"/>
        <v>-0.36237490692139057</v>
      </c>
      <c r="F16" s="27">
        <v>-2.1</v>
      </c>
      <c r="G16" s="22">
        <f t="shared" si="1"/>
        <v>-1.3043689392030682</v>
      </c>
      <c r="H16" s="22">
        <f t="shared" si="2"/>
        <v>1.210123646341376</v>
      </c>
    </row>
    <row r="17" spans="2:8" x14ac:dyDescent="0.25">
      <c r="B17" s="26">
        <v>-0.32699063012842089</v>
      </c>
      <c r="C17" s="26">
        <v>-0.37024051380285528</v>
      </c>
      <c r="D17" s="26">
        <f t="shared" si="0"/>
        <v>-0.37748474842548624</v>
      </c>
      <c r="F17" s="27">
        <v>-2</v>
      </c>
      <c r="G17" s="22">
        <f t="shared" si="1"/>
        <v>-1.4557159784598166</v>
      </c>
      <c r="H17" s="22">
        <f t="shared" si="2"/>
        <v>1.3659585566867765</v>
      </c>
    </row>
    <row r="18" spans="2:8" x14ac:dyDescent="0.25">
      <c r="B18" s="26">
        <v>1.3426415534922853</v>
      </c>
      <c r="C18" s="26">
        <v>-8.5284455053624697E-2</v>
      </c>
      <c r="D18" s="26">
        <f t="shared" si="0"/>
        <v>-5.5134969884734125E-2</v>
      </c>
      <c r="F18" s="27">
        <v>-1.9</v>
      </c>
      <c r="G18" s="22">
        <f t="shared" si="1"/>
        <v>-1.585445658422596</v>
      </c>
      <c r="H18" s="22">
        <f t="shared" si="2"/>
        <v>1.5001761077382079</v>
      </c>
    </row>
    <row r="19" spans="2:8" x14ac:dyDescent="0.25">
      <c r="B19" s="26">
        <v>-0.18615764929563738</v>
      </c>
      <c r="C19" s="26">
        <v>-0.51320739657967351</v>
      </c>
      <c r="D19" s="26">
        <f t="shared" si="0"/>
        <v>-0.51725543167876742</v>
      </c>
      <c r="F19" s="27">
        <v>-1.8</v>
      </c>
      <c r="G19" s="22">
        <f t="shared" si="1"/>
        <v>-1.6987270894235063</v>
      </c>
      <c r="H19" s="22">
        <f t="shared" si="2"/>
        <v>1.6179454098277701</v>
      </c>
    </row>
    <row r="20" spans="2:8" x14ac:dyDescent="0.25">
      <c r="B20" s="26">
        <v>1.9722119759535417</v>
      </c>
      <c r="C20" s="26">
        <v>0.86567297330475412</v>
      </c>
      <c r="D20" s="26">
        <f t="shared" si="0"/>
        <v>0.909710167550416</v>
      </c>
      <c r="F20" s="27">
        <v>-1.7</v>
      </c>
      <c r="G20" s="22">
        <f t="shared" si="1"/>
        <v>-1.7988010108818084</v>
      </c>
      <c r="H20" s="22">
        <f t="shared" si="2"/>
        <v>1.7225072023747243</v>
      </c>
    </row>
    <row r="21" spans="2:8" x14ac:dyDescent="0.25">
      <c r="B21" s="26">
        <v>2.3756547307129949</v>
      </c>
      <c r="C21" s="26">
        <v>-0.65490667111589573</v>
      </c>
      <c r="D21" s="26">
        <f t="shared" si="0"/>
        <v>-0.6014336086087313</v>
      </c>
      <c r="F21" s="27">
        <v>-1.6</v>
      </c>
      <c r="G21" s="22">
        <f t="shared" si="1"/>
        <v>-1.8878578061836573</v>
      </c>
      <c r="H21" s="22">
        <f t="shared" si="2"/>
        <v>1.8160518687652252</v>
      </c>
    </row>
    <row r="22" spans="2:8" x14ac:dyDescent="0.25">
      <c r="B22" s="26">
        <v>1.6614558262517676</v>
      </c>
      <c r="C22" s="26">
        <v>-1.6123976820381358</v>
      </c>
      <c r="D22" s="26">
        <f t="shared" si="0"/>
        <v>-1.574709692078837</v>
      </c>
      <c r="F22" s="27">
        <v>-1.5</v>
      </c>
      <c r="G22" s="22">
        <f t="shared" si="1"/>
        <v>-1.9674585645011775</v>
      </c>
      <c r="H22" s="22">
        <f t="shared" si="2"/>
        <v>1.9001404981713974</v>
      </c>
    </row>
    <row r="23" spans="2:8" x14ac:dyDescent="0.25">
      <c r="B23" s="26">
        <v>0.53894837037660182</v>
      </c>
      <c r="C23" s="26">
        <v>0.90219145931769162</v>
      </c>
      <c r="D23" s="26">
        <f t="shared" si="0"/>
        <v>0.91405794693692499</v>
      </c>
      <c r="F23" s="27">
        <v>-1.4</v>
      </c>
      <c r="G23" s="22">
        <f t="shared" si="1"/>
        <v>-2.0387602610743634</v>
      </c>
      <c r="H23" s="22">
        <f t="shared" si="2"/>
        <v>1.9759300658332353</v>
      </c>
    </row>
    <row r="24" spans="2:8" x14ac:dyDescent="0.25">
      <c r="B24" s="26">
        <v>1.9189155864296481</v>
      </c>
      <c r="C24" s="26">
        <v>-8.4517068899003789E-2</v>
      </c>
      <c r="D24" s="26">
        <f t="shared" si="0"/>
        <v>-4.1436559095568176E-2</v>
      </c>
      <c r="F24" s="27">
        <v>-1.3</v>
      </c>
      <c r="G24" s="22">
        <f t="shared" si="1"/>
        <v>-2.1026461808743253</v>
      </c>
      <c r="H24" s="22">
        <f t="shared" si="2"/>
        <v>2.0443038567218492</v>
      </c>
    </row>
    <row r="25" spans="2:8" x14ac:dyDescent="0.25">
      <c r="B25" s="26">
        <v>-0.52379505177668761</v>
      </c>
      <c r="C25" s="26">
        <v>0.67513838075683452</v>
      </c>
      <c r="D25" s="26">
        <f t="shared" si="0"/>
        <v>0.66321476159252812</v>
      </c>
      <c r="F25" s="27">
        <v>-1.2</v>
      </c>
      <c r="G25" s="22">
        <f t="shared" si="1"/>
        <v>-2.1598062133503273</v>
      </c>
      <c r="H25" s="22">
        <f t="shared" si="2"/>
        <v>2.1059517602865032</v>
      </c>
    </row>
    <row r="26" spans="2:8" x14ac:dyDescent="0.25">
      <c r="B26" s="26">
        <v>-0.38132384361233562</v>
      </c>
      <c r="C26" s="26">
        <v>0.75761136031360365</v>
      </c>
      <c r="D26" s="26">
        <f t="shared" si="0"/>
        <v>0.74886393702530518</v>
      </c>
      <c r="F26" s="27">
        <v>-1.1000000000000001</v>
      </c>
      <c r="G26" s="22">
        <f t="shared" si="1"/>
        <v>-2.2107887234260191</v>
      </c>
      <c r="H26" s="22">
        <f t="shared" si="2"/>
        <v>2.161422141450847</v>
      </c>
    </row>
    <row r="27" spans="2:8" x14ac:dyDescent="0.25">
      <c r="B27" s="26">
        <v>-1.4441866369452327</v>
      </c>
      <c r="C27" s="26">
        <v>-0.84723751569981687</v>
      </c>
      <c r="D27" s="26">
        <f t="shared" si="0"/>
        <v>-0.87943080361870796</v>
      </c>
      <c r="F27" s="27">
        <v>-1</v>
      </c>
      <c r="G27" s="22">
        <f t="shared" si="1"/>
        <v>-2.2560353846203265</v>
      </c>
      <c r="H27" s="22">
        <f t="shared" si="2"/>
        <v>2.2111566737338064</v>
      </c>
    </row>
    <row r="28" spans="2:8" x14ac:dyDescent="0.25">
      <c r="B28" s="26">
        <v>-1.5215709936455823</v>
      </c>
      <c r="C28" s="26">
        <v>-0.36287701732362621</v>
      </c>
      <c r="D28" s="26">
        <f t="shared" si="0"/>
        <v>-0.39692871941325863</v>
      </c>
      <c r="F28" s="27">
        <v>-0.9</v>
      </c>
      <c r="G28" s="22">
        <f t="shared" si="1"/>
        <v>-2.2959053205382367</v>
      </c>
      <c r="H28" s="22">
        <f t="shared" si="2"/>
        <v>2.2555144807403686</v>
      </c>
    </row>
    <row r="29" spans="2:8" x14ac:dyDescent="0.25">
      <c r="B29" s="26">
        <v>-3.2479192668688484E-2</v>
      </c>
      <c r="C29" s="26">
        <v>2.8117028705310076E-2</v>
      </c>
      <c r="D29" s="26">
        <f t="shared" si="0"/>
        <v>2.7381136856355914E-2</v>
      </c>
      <c r="F29" s="27">
        <v>-0.8</v>
      </c>
      <c r="G29" s="22">
        <f t="shared" si="1"/>
        <v>-2.3306922723966625</v>
      </c>
      <c r="H29" s="22">
        <f t="shared" si="2"/>
        <v>2.2947893036874465</v>
      </c>
    </row>
    <row r="30" spans="2:8" x14ac:dyDescent="0.25">
      <c r="B30" s="26">
        <v>-0.32271600503008813</v>
      </c>
      <c r="C30" s="26">
        <v>2.1945015760138631</v>
      </c>
      <c r="D30" s="26">
        <f t="shared" si="0"/>
        <v>2.1867074744598933</v>
      </c>
      <c r="F30" s="27">
        <v>-0.7</v>
      </c>
      <c r="G30" s="22">
        <f t="shared" si="1"/>
        <v>-2.3606370624572226</v>
      </c>
      <c r="H30" s="22">
        <f t="shared" si="2"/>
        <v>2.3292219648366586</v>
      </c>
    </row>
    <row r="31" spans="2:8" x14ac:dyDescent="0.25">
      <c r="B31" s="26">
        <v>-1.7424827092327178</v>
      </c>
      <c r="C31" s="26">
        <v>-0.73647697718115523</v>
      </c>
      <c r="D31" s="26">
        <f t="shared" si="0"/>
        <v>-0.77539172553650915</v>
      </c>
      <c r="F31" s="27">
        <v>-0.6</v>
      </c>
      <c r="G31" s="22">
        <f t="shared" si="1"/>
        <v>-2.3859367881965023</v>
      </c>
      <c r="H31" s="22">
        <f t="shared" si="2"/>
        <v>2.3590095616645903</v>
      </c>
    </row>
    <row r="32" spans="2:8" x14ac:dyDescent="0.25">
      <c r="B32" s="26">
        <v>-2.5775807444006205</v>
      </c>
      <c r="C32" s="26">
        <v>1.4476700016530231</v>
      </c>
      <c r="D32" s="26">
        <f t="shared" si="0"/>
        <v>1.3894662364725177</v>
      </c>
      <c r="F32" s="27">
        <v>-0.5</v>
      </c>
      <c r="G32" s="22">
        <f t="shared" si="1"/>
        <v>-2.4067516808580995</v>
      </c>
      <c r="H32" s="22">
        <f t="shared" si="2"/>
        <v>2.3843123254148395</v>
      </c>
    </row>
    <row r="33" spans="2:8" x14ac:dyDescent="0.25">
      <c r="B33" s="26">
        <v>-1.2797636372852139</v>
      </c>
      <c r="C33" s="26">
        <v>-0.65357994571968447</v>
      </c>
      <c r="D33" s="26">
        <f t="shared" si="0"/>
        <v>-0.68213244932739625</v>
      </c>
      <c r="F33" s="27">
        <v>-0.4</v>
      </c>
      <c r="G33" s="22">
        <f t="shared" si="1"/>
        <v>-2.423210250428415</v>
      </c>
      <c r="H33" s="22">
        <f t="shared" si="2"/>
        <v>2.405258766073807</v>
      </c>
    </row>
    <row r="34" spans="2:8" x14ac:dyDescent="0.25">
      <c r="B34" s="26">
        <v>0.75771367846755311</v>
      </c>
      <c r="C34" s="26">
        <v>0.46671175368828699</v>
      </c>
      <c r="D34" s="26">
        <f t="shared" si="0"/>
        <v>0.48359684500730993</v>
      </c>
      <c r="F34" s="27">
        <v>-0.3</v>
      </c>
      <c r="G34" s="22">
        <f t="shared" si="1"/>
        <v>-2.4354131389825708</v>
      </c>
      <c r="H34" s="22">
        <f t="shared" si="2"/>
        <v>2.4219495257166148</v>
      </c>
    </row>
    <row r="35" spans="2:8" x14ac:dyDescent="0.25">
      <c r="B35" s="26">
        <v>0.87460875874967314</v>
      </c>
      <c r="C35" s="26">
        <v>0.59574176702881232</v>
      </c>
      <c r="D35" s="26">
        <f t="shared" si="0"/>
        <v>0.61521741961596899</v>
      </c>
      <c r="F35" s="27">
        <v>-0.2</v>
      </c>
      <c r="G35" s="22">
        <f t="shared" si="1"/>
        <v>-2.4434359717807839</v>
      </c>
      <c r="H35" s="22">
        <f t="shared" si="2"/>
        <v>2.4344602296034799</v>
      </c>
    </row>
    <row r="36" spans="2:8" x14ac:dyDescent="0.25">
      <c r="B36" s="26">
        <v>-1.3718499758397229</v>
      </c>
      <c r="C36" s="26">
        <v>-1.1157385415572207</v>
      </c>
      <c r="D36" s="26">
        <f t="shared" si="0"/>
        <v>-1.1462410344688889</v>
      </c>
      <c r="F36" s="27">
        <v>-9.9999999999999645E-2</v>
      </c>
      <c r="G36" s="22">
        <f t="shared" si="1"/>
        <v>-2.4473314047628767</v>
      </c>
      <c r="H36" s="22">
        <f t="shared" si="2"/>
        <v>2.4428435336742247</v>
      </c>
    </row>
    <row r="37" spans="2:8" x14ac:dyDescent="0.25">
      <c r="B37" s="26">
        <v>0.69399447966134176</v>
      </c>
      <c r="C37" s="26">
        <v>0.322636424243683</v>
      </c>
      <c r="D37" s="26">
        <f t="shared" si="0"/>
        <v>0.3381279751208906</v>
      </c>
      <c r="F37" s="27">
        <v>0</v>
      </c>
      <c r="G37" s="22">
        <f t="shared" si="1"/>
        <v>-2.447130502626055</v>
      </c>
      <c r="H37" s="22">
        <f t="shared" si="2"/>
        <v>2.447130502626055</v>
      </c>
    </row>
    <row r="38" spans="2:8" x14ac:dyDescent="0.25">
      <c r="B38" s="26">
        <v>-0.93983771876082756</v>
      </c>
      <c r="C38" s="26">
        <v>-0.24094788386719301</v>
      </c>
      <c r="D38" s="26">
        <f t="shared" si="0"/>
        <v>-0.26197656725719137</v>
      </c>
      <c r="F38" s="27">
        <v>0.1</v>
      </c>
      <c r="G38" s="22">
        <f t="shared" si="1"/>
        <v>-2.4428435336742247</v>
      </c>
      <c r="H38" s="22">
        <f t="shared" si="2"/>
        <v>2.4473314047628767</v>
      </c>
    </row>
    <row r="39" spans="2:8" x14ac:dyDescent="0.25">
      <c r="B39" s="26">
        <v>0.13153567124390975</v>
      </c>
      <c r="C39" s="26">
        <v>0.55779764807084575</v>
      </c>
      <c r="D39" s="26">
        <f t="shared" ref="D39:D56" si="3">C$2*B39+C$3*C39</f>
        <v>0.56060877363001271</v>
      </c>
      <c r="F39" s="27">
        <v>0.2</v>
      </c>
      <c r="G39" s="22">
        <f t="shared" ref="G39:G67" si="4">C$2*F39-C$3*SQRT(-2*LN(1-G$4)-F39*F39)</f>
        <v>-2.4344602296034799</v>
      </c>
      <c r="H39" s="22">
        <f t="shared" ref="H39:H67" si="5">C$2*F39+C$3*SQRT(-2*LN(1-G$4)-F39*F39)</f>
        <v>2.4434359717807839</v>
      </c>
    </row>
    <row r="40" spans="2:8" x14ac:dyDescent="0.25">
      <c r="B40" s="26">
        <v>0.1387149950460298</v>
      </c>
      <c r="C40" s="26">
        <v>-0.91096126197953708</v>
      </c>
      <c r="D40" s="26">
        <f t="shared" si="3"/>
        <v>-0.90761921228716491</v>
      </c>
      <c r="F40" s="27">
        <v>0.3</v>
      </c>
      <c r="G40" s="22">
        <f t="shared" si="4"/>
        <v>-2.4219495257166148</v>
      </c>
      <c r="H40" s="22">
        <f t="shared" si="5"/>
        <v>2.4354131389825708</v>
      </c>
    </row>
    <row r="41" spans="2:8" x14ac:dyDescent="0.25">
      <c r="B41" s="26">
        <v>1.8848459149012342</v>
      </c>
      <c r="C41" s="26">
        <v>0.4871981218457222</v>
      </c>
      <c r="D41" s="26">
        <f t="shared" si="3"/>
        <v>0.52937017570430611</v>
      </c>
      <c r="F41" s="27">
        <v>0.4</v>
      </c>
      <c r="G41" s="22">
        <f t="shared" si="4"/>
        <v>-2.405258766073807</v>
      </c>
      <c r="H41" s="22">
        <f t="shared" si="5"/>
        <v>2.423210250428415</v>
      </c>
    </row>
    <row r="42" spans="2:8" x14ac:dyDescent="0.25">
      <c r="B42" s="26">
        <v>7.2238890425069258E-2</v>
      </c>
      <c r="C42" s="26">
        <v>0.82984115579165518</v>
      </c>
      <c r="D42" s="26">
        <f t="shared" si="3"/>
        <v>0.8312532008764818</v>
      </c>
      <c r="F42" s="27">
        <v>0.5</v>
      </c>
      <c r="G42" s="22">
        <f t="shared" si="4"/>
        <v>-2.3843123254148395</v>
      </c>
      <c r="H42" s="22">
        <f t="shared" si="5"/>
        <v>2.4067516808580995</v>
      </c>
    </row>
    <row r="43" spans="2:8" x14ac:dyDescent="0.25">
      <c r="B43" s="26">
        <v>0.86200770965660922</v>
      </c>
      <c r="C43" s="26">
        <v>-0.63653146753495093</v>
      </c>
      <c r="D43" s="26">
        <f t="shared" si="3"/>
        <v>-0.61702829531558312</v>
      </c>
      <c r="F43" s="27">
        <v>0.6</v>
      </c>
      <c r="G43" s="22">
        <f t="shared" si="4"/>
        <v>-2.3590095616645903</v>
      </c>
      <c r="H43" s="22">
        <f t="shared" si="5"/>
        <v>2.3859367881965023</v>
      </c>
    </row>
    <row r="44" spans="2:8" x14ac:dyDescent="0.25">
      <c r="B44" s="26">
        <v>-0.92319169198162854</v>
      </c>
      <c r="C44" s="26">
        <v>1.1111887943116017</v>
      </c>
      <c r="D44" s="26">
        <f t="shared" si="3"/>
        <v>1.0901931770811579</v>
      </c>
      <c r="F44" s="27">
        <v>0.7</v>
      </c>
      <c r="G44" s="22">
        <f t="shared" si="4"/>
        <v>-2.3292219648366586</v>
      </c>
      <c r="H44" s="22">
        <f t="shared" si="5"/>
        <v>2.3606370624572226</v>
      </c>
    </row>
    <row r="45" spans="2:8" x14ac:dyDescent="0.25">
      <c r="B45" s="26">
        <v>-1.2011787475785241</v>
      </c>
      <c r="C45" s="26">
        <v>-1.5588921087328345</v>
      </c>
      <c r="D45" s="26">
        <f t="shared" si="3"/>
        <v>-1.5854532658641554</v>
      </c>
      <c r="F45" s="27">
        <v>0.8</v>
      </c>
      <c r="G45" s="22">
        <f t="shared" si="4"/>
        <v>-2.2947893036874465</v>
      </c>
      <c r="H45" s="22">
        <f t="shared" si="5"/>
        <v>2.3306922723966625</v>
      </c>
    </row>
    <row r="46" spans="2:8" x14ac:dyDescent="0.25">
      <c r="B46" s="26">
        <v>0.7113249012036249</v>
      </c>
      <c r="C46" s="26">
        <v>0.63840616348898038</v>
      </c>
      <c r="D46" s="26">
        <f t="shared" si="3"/>
        <v>0.65420708891791635</v>
      </c>
      <c r="F46" s="27">
        <v>0.9</v>
      </c>
      <c r="G46" s="22">
        <f t="shared" si="4"/>
        <v>-2.2555144807403686</v>
      </c>
      <c r="H46" s="22">
        <f t="shared" si="5"/>
        <v>2.2959053205382367</v>
      </c>
    </row>
    <row r="47" spans="2:8" x14ac:dyDescent="0.25">
      <c r="B47" s="26">
        <v>2.2056883608456701</v>
      </c>
      <c r="C47" s="26">
        <v>1.4437546269618906</v>
      </c>
      <c r="D47" s="26">
        <f t="shared" si="3"/>
        <v>1.4928853232827692</v>
      </c>
      <c r="F47" s="27">
        <v>1</v>
      </c>
      <c r="G47" s="22">
        <f t="shared" si="4"/>
        <v>-2.2111566737338064</v>
      </c>
      <c r="H47" s="22">
        <f t="shared" si="5"/>
        <v>2.2560353846203265</v>
      </c>
    </row>
    <row r="48" spans="2:8" x14ac:dyDescent="0.25">
      <c r="B48" s="26">
        <v>1.3039039004070219</v>
      </c>
      <c r="C48" s="26">
        <v>0.1129603788285749</v>
      </c>
      <c r="D48" s="26">
        <f t="shared" si="3"/>
        <v>0.14219069916391447</v>
      </c>
      <c r="F48" s="27">
        <v>1.1000000000000001</v>
      </c>
      <c r="G48" s="22">
        <f t="shared" si="4"/>
        <v>-2.161422141450847</v>
      </c>
      <c r="H48" s="22">
        <f t="shared" si="5"/>
        <v>2.2107887234260191</v>
      </c>
    </row>
    <row r="49" spans="2:8" x14ac:dyDescent="0.25">
      <c r="B49" s="26">
        <v>1.9508661353029311E-3</v>
      </c>
      <c r="C49" s="26">
        <v>0.45370143197942525</v>
      </c>
      <c r="D49" s="26">
        <f t="shared" si="3"/>
        <v>0.45363096884314591</v>
      </c>
      <c r="F49" s="27">
        <v>1.2</v>
      </c>
      <c r="G49" s="22">
        <f t="shared" si="4"/>
        <v>-2.1059517602865032</v>
      </c>
      <c r="H49" s="22">
        <f t="shared" si="5"/>
        <v>2.1598062133503273</v>
      </c>
    </row>
    <row r="50" spans="2:8" x14ac:dyDescent="0.25">
      <c r="B50" s="26">
        <v>-2.5514736989862286E-2</v>
      </c>
      <c r="C50" s="26">
        <v>-1.0546750672801863</v>
      </c>
      <c r="D50" s="26">
        <f t="shared" si="3"/>
        <v>-1.0549820406401853</v>
      </c>
      <c r="F50" s="27">
        <v>1.3</v>
      </c>
      <c r="G50" s="22">
        <f t="shared" si="4"/>
        <v>-2.0443038567218492</v>
      </c>
      <c r="H50" s="22">
        <f t="shared" si="5"/>
        <v>2.1026461808743253</v>
      </c>
    </row>
    <row r="51" spans="2:8" x14ac:dyDescent="0.25">
      <c r="B51" s="26">
        <v>-1.7748061509337276</v>
      </c>
      <c r="C51" s="26">
        <v>0.82833139458671212</v>
      </c>
      <c r="D51" s="26">
        <f t="shared" si="3"/>
        <v>0.78829731961764571</v>
      </c>
      <c r="F51" s="27">
        <v>1.4</v>
      </c>
      <c r="G51" s="22">
        <f t="shared" si="4"/>
        <v>-1.9759300658332353</v>
      </c>
      <c r="H51" s="22">
        <f t="shared" si="5"/>
        <v>2.0387602610743634</v>
      </c>
    </row>
    <row r="52" spans="2:8" x14ac:dyDescent="0.25">
      <c r="B52" s="26">
        <v>0.44422449718695134</v>
      </c>
      <c r="C52" s="26">
        <v>0.61790615291101858</v>
      </c>
      <c r="D52" s="26">
        <f t="shared" si="3"/>
        <v>0.6277186792155971</v>
      </c>
      <c r="F52" s="27">
        <v>1.5</v>
      </c>
      <c r="G52" s="22">
        <f t="shared" si="4"/>
        <v>-1.9001404981713974</v>
      </c>
      <c r="H52" s="22">
        <f t="shared" si="5"/>
        <v>1.9674585645011775</v>
      </c>
    </row>
    <row r="53" spans="2:8" x14ac:dyDescent="0.25">
      <c r="B53" s="26">
        <v>0.21347318579501007</v>
      </c>
      <c r="C53" s="26">
        <v>-1.0269309314026032</v>
      </c>
      <c r="D53" s="26">
        <f t="shared" si="3"/>
        <v>-1.0218821556245472</v>
      </c>
      <c r="F53" s="27">
        <v>1.6</v>
      </c>
      <c r="G53" s="22">
        <f t="shared" si="4"/>
        <v>-1.8160518687652252</v>
      </c>
      <c r="H53" s="22">
        <f t="shared" si="5"/>
        <v>1.8878578061836573</v>
      </c>
    </row>
    <row r="54" spans="2:8" x14ac:dyDescent="0.25">
      <c r="B54" s="26">
        <v>1.2381951819406822</v>
      </c>
      <c r="C54" s="26">
        <v>-0.31121317078941502</v>
      </c>
      <c r="D54" s="26">
        <f t="shared" si="3"/>
        <v>-0.28335050737323941</v>
      </c>
      <c r="F54" s="27">
        <v>1.7</v>
      </c>
      <c r="G54" s="22">
        <f t="shared" si="4"/>
        <v>-1.7225072023747243</v>
      </c>
      <c r="H54" s="22">
        <f t="shared" si="5"/>
        <v>1.7988010108818084</v>
      </c>
    </row>
    <row r="55" spans="2:8" x14ac:dyDescent="0.25">
      <c r="B55" s="26">
        <v>-0.83992176769243088</v>
      </c>
      <c r="C55" s="26">
        <v>-0.82112819654867053</v>
      </c>
      <c r="D55" s="26">
        <f t="shared" si="3"/>
        <v>-0.83976874445538163</v>
      </c>
      <c r="F55" s="27">
        <v>1.8</v>
      </c>
      <c r="G55" s="22">
        <f t="shared" si="4"/>
        <v>-1.6179454098277701</v>
      </c>
      <c r="H55" s="22">
        <f t="shared" si="5"/>
        <v>1.6987270894235063</v>
      </c>
    </row>
    <row r="56" spans="2:8" x14ac:dyDescent="0.25">
      <c r="B56" s="26">
        <v>-0.42899273466900922</v>
      </c>
      <c r="C56" s="26">
        <v>-0.45336150833463762</v>
      </c>
      <c r="D56" s="26">
        <f t="shared" si="3"/>
        <v>-0.46287367506628663</v>
      </c>
      <c r="F56" s="27">
        <v>1.9</v>
      </c>
      <c r="G56" s="22">
        <f t="shared" si="4"/>
        <v>-1.5001761077382079</v>
      </c>
      <c r="H56" s="22">
        <f t="shared" si="5"/>
        <v>1.585445658422596</v>
      </c>
    </row>
    <row r="57" spans="2:8" x14ac:dyDescent="0.25">
      <c r="F57" s="27">
        <v>2</v>
      </c>
      <c r="G57" s="22">
        <f t="shared" si="4"/>
        <v>-1.3659585566867765</v>
      </c>
      <c r="H57" s="22">
        <f t="shared" si="5"/>
        <v>1.4557159784598166</v>
      </c>
    </row>
    <row r="58" spans="2:8" x14ac:dyDescent="0.25">
      <c r="F58" s="27">
        <v>2.1</v>
      </c>
      <c r="G58" s="22">
        <f t="shared" si="4"/>
        <v>-1.210123646341376</v>
      </c>
      <c r="H58" s="22">
        <f t="shared" si="5"/>
        <v>1.3043689392030682</v>
      </c>
    </row>
    <row r="59" spans="2:8" x14ac:dyDescent="0.25">
      <c r="F59" s="27">
        <v>2.2000000000000002</v>
      </c>
      <c r="G59" s="22">
        <f t="shared" si="4"/>
        <v>-1.0234263879396948</v>
      </c>
      <c r="H59" s="22">
        <f t="shared" si="5"/>
        <v>1.1221595518900389</v>
      </c>
    </row>
    <row r="60" spans="2:8" x14ac:dyDescent="0.25">
      <c r="F60" s="27">
        <v>2.2999999999999998</v>
      </c>
      <c r="G60" s="22">
        <f t="shared" si="4"/>
        <v>-0.78571339973205245</v>
      </c>
      <c r="H60" s="22">
        <f t="shared" si="5"/>
        <v>0.88893443477104861</v>
      </c>
    </row>
    <row r="61" spans="2:8" x14ac:dyDescent="0.25">
      <c r="F61" s="27">
        <v>2.4</v>
      </c>
      <c r="G61" s="22">
        <f t="shared" si="4"/>
        <v>-0.42713203219085938</v>
      </c>
      <c r="H61" s="22">
        <f t="shared" si="5"/>
        <v>0.53484093831850765</v>
      </c>
    </row>
    <row r="62" spans="2:8" x14ac:dyDescent="0.25">
      <c r="F62" s="27">
        <v>2.5</v>
      </c>
      <c r="G62" s="22" t="e">
        <f t="shared" si="4"/>
        <v>#NUM!</v>
      </c>
      <c r="H62" s="22" t="e">
        <f t="shared" si="5"/>
        <v>#NUM!</v>
      </c>
    </row>
    <row r="63" spans="2:8" x14ac:dyDescent="0.25">
      <c r="F63" s="27">
        <v>2.6</v>
      </c>
      <c r="G63" s="22" t="e">
        <f t="shared" si="4"/>
        <v>#NUM!</v>
      </c>
      <c r="H63" s="22" t="e">
        <f t="shared" si="5"/>
        <v>#NUM!</v>
      </c>
    </row>
    <row r="64" spans="2:8" x14ac:dyDescent="0.25">
      <c r="F64" s="27">
        <v>2.7</v>
      </c>
      <c r="G64" s="22" t="e">
        <f t="shared" si="4"/>
        <v>#NUM!</v>
      </c>
      <c r="H64" s="22" t="e">
        <f t="shared" si="5"/>
        <v>#NUM!</v>
      </c>
    </row>
    <row r="65" spans="6:8" x14ac:dyDescent="0.25">
      <c r="F65" s="27">
        <v>2.8</v>
      </c>
      <c r="G65" s="22" t="e">
        <f t="shared" si="4"/>
        <v>#NUM!</v>
      </c>
      <c r="H65" s="22" t="e">
        <f t="shared" si="5"/>
        <v>#NUM!</v>
      </c>
    </row>
    <row r="66" spans="6:8" x14ac:dyDescent="0.25">
      <c r="F66" s="27">
        <v>2.9</v>
      </c>
      <c r="G66" s="22" t="e">
        <f t="shared" si="4"/>
        <v>#NUM!</v>
      </c>
      <c r="H66" s="22" t="e">
        <f t="shared" si="5"/>
        <v>#NUM!</v>
      </c>
    </row>
    <row r="67" spans="6:8" x14ac:dyDescent="0.25">
      <c r="F67" s="27">
        <v>3</v>
      </c>
      <c r="G67" s="22" t="e">
        <f t="shared" si="4"/>
        <v>#NUM!</v>
      </c>
      <c r="H67" s="22" t="e">
        <f t="shared" si="5"/>
        <v>#NUM!</v>
      </c>
    </row>
  </sheetData>
  <sheetProtection sheet="1" objects="1" scenarios="1"/>
  <phoneticPr fontId="7" type="noConversion"/>
  <printOptions horizontalCentered="1"/>
  <pageMargins left="0.74803149606299213" right="0.74803149606299213" top="0.98425196850393704" bottom="0.98425196850393704" header="0.51181102362204722" footer="0.51181102362204722"/>
  <pageSetup orientation="portrait" r:id="rId1"/>
  <headerFooter alignWithMargins="0">
    <oddHeader>&amp;L&amp;"Times New Roman,Bold"&amp;12ENGI 4421  Prob. &amp;&amp; Stat.&amp;C&amp;"Times New Roman,Regular"&amp;12Joint p.m.f. demonstration:
Finding the &amp;"Times New Roman,Bold"correlation coefficient&amp;R&amp;"Lincoln,Regular"&amp;14Dr. G.H. George</oddHeader>
    <oddFooter>&amp;L&amp;F - &amp;A&amp;R&amp;D  &amp;T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pmf</vt:lpstr>
      <vt:lpstr>demoGraph</vt:lpstr>
      <vt:lpstr>demoGraph!Print_Area</vt:lpstr>
      <vt:lpstr>pmf!Print_Area</vt:lpstr>
      <vt:lpstr>demoGraph!Print_Titles</vt:lpstr>
    </vt:vector>
  </TitlesOfParts>
  <Company>Memorial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Covariance and Correlation Example 7.01</dc:title>
  <dc:subject>ENGI 4421 Probability and Statistics</dc:subject>
  <dc:creator>Dr. G. George</dc:creator>
  <cp:lastModifiedBy>Glyn George</cp:lastModifiedBy>
  <cp:lastPrinted>2015-02-20T12:31:52Z</cp:lastPrinted>
  <dcterms:created xsi:type="dcterms:W3CDTF">1997-10-10T10:39:16Z</dcterms:created>
  <dcterms:modified xsi:type="dcterms:W3CDTF">2015-02-20T15:58:26Z</dcterms:modified>
</cp:coreProperties>
</file>