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30" windowWidth="9855" windowHeight="8775"/>
  </bookViews>
  <sheets>
    <sheet name="Table" sheetId="1" r:id="rId1"/>
  </sheets>
  <definedNames>
    <definedName name="_xlnm.Print_Area" localSheetId="0">Table!$A$1:$H$38</definedName>
  </definedNames>
  <calcPr calcId="145621"/>
</workbook>
</file>

<file path=xl/calcChain.xml><?xml version="1.0" encoding="utf-8"?>
<calcChain xmlns="http://schemas.openxmlformats.org/spreadsheetml/2006/main">
  <c r="E6" i="1" l="1"/>
  <c r="J17" i="1" s="1"/>
  <c r="C5" i="1"/>
  <c r="C29" i="1"/>
  <c r="C6" i="1"/>
  <c r="C30" i="1" s="1"/>
  <c r="C7" i="1"/>
  <c r="C31" i="1"/>
  <c r="C8" i="1"/>
  <c r="C32" i="1" s="1"/>
  <c r="C9" i="1"/>
  <c r="C33" i="1"/>
  <c r="C10" i="1"/>
  <c r="C34" i="1" s="1"/>
  <c r="C11" i="1"/>
  <c r="C35" i="1"/>
  <c r="C12" i="1"/>
  <c r="C36" i="1" s="1"/>
  <c r="C13" i="1"/>
  <c r="C37" i="1"/>
  <c r="C38" i="1"/>
  <c r="C39" i="1"/>
  <c r="C40" i="1"/>
  <c r="G7" i="1"/>
  <c r="F6" i="1"/>
  <c r="E7" i="1"/>
  <c r="E9" i="1" s="1"/>
  <c r="F7" i="1"/>
  <c r="F9" i="1"/>
  <c r="A29" i="1"/>
  <c r="E8" i="1" s="1"/>
  <c r="A30" i="1"/>
  <c r="A31" i="1"/>
  <c r="A32" i="1"/>
  <c r="A33" i="1"/>
  <c r="A34" i="1"/>
  <c r="A35" i="1"/>
  <c r="A36" i="1"/>
  <c r="A37" i="1"/>
  <c r="A38" i="1"/>
  <c r="A39" i="1"/>
  <c r="A40" i="1"/>
  <c r="B29" i="1"/>
  <c r="B30" i="1"/>
  <c r="B31" i="1"/>
  <c r="B32" i="1"/>
  <c r="F8" i="1" s="1"/>
  <c r="F10" i="1" s="1"/>
  <c r="F11" i="1" s="1"/>
  <c r="B33" i="1"/>
  <c r="B34" i="1"/>
  <c r="B35" i="1"/>
  <c r="B36" i="1"/>
  <c r="B37" i="1"/>
  <c r="B38" i="1"/>
  <c r="B39" i="1"/>
  <c r="B40" i="1"/>
  <c r="D39" i="1"/>
  <c r="D40" i="1"/>
  <c r="D29" i="1"/>
  <c r="D30" i="1"/>
  <c r="D42" i="1" s="1"/>
  <c r="D31" i="1"/>
  <c r="D32" i="1"/>
  <c r="D33" i="1"/>
  <c r="D34" i="1"/>
  <c r="D35" i="1"/>
  <c r="D36" i="1"/>
  <c r="D37" i="1"/>
  <c r="D38" i="1"/>
  <c r="G8" i="1" l="1"/>
  <c r="B18" i="1"/>
  <c r="G6" i="1"/>
  <c r="E10" i="1"/>
  <c r="E15" i="1" l="1"/>
  <c r="J14" i="1"/>
  <c r="J15" i="1" s="1"/>
  <c r="J16" i="1" s="1"/>
  <c r="J18" i="1" s="1"/>
  <c r="J19" i="1" s="1"/>
  <c r="E11" i="1"/>
  <c r="G17" i="1"/>
  <c r="G10" i="1"/>
  <c r="G11" i="1" s="1"/>
  <c r="G16" i="1" s="1"/>
  <c r="B19" i="1"/>
  <c r="G9" i="1"/>
  <c r="G23" i="1" l="1"/>
  <c r="G18" i="1"/>
  <c r="G19" i="1" s="1"/>
  <c r="G22" i="1"/>
  <c r="E17" i="1"/>
  <c r="E16" i="1"/>
  <c r="E18" i="1" s="1"/>
  <c r="C23" i="1"/>
  <c r="D23" i="1" s="1"/>
  <c r="C22" i="1"/>
  <c r="D22" i="1" s="1"/>
  <c r="E19" i="1" l="1"/>
</calcChain>
</file>

<file path=xl/sharedStrings.xml><?xml version="1.0" encoding="utf-8"?>
<sst xmlns="http://schemas.openxmlformats.org/spreadsheetml/2006/main" count="53" uniqueCount="44">
  <si>
    <t>After</t>
  </si>
  <si>
    <t>Before</t>
  </si>
  <si>
    <t>Difference</t>
  </si>
  <si>
    <t xml:space="preserve">n = </t>
  </si>
  <si>
    <t xml:space="preserve">Sum = </t>
  </si>
  <si>
    <t xml:space="preserve">SumSq = </t>
  </si>
  <si>
    <t xml:space="preserve">Mean = </t>
  </si>
  <si>
    <t xml:space="preserve">Var. = </t>
  </si>
  <si>
    <t xml:space="preserve">s.d. = </t>
  </si>
  <si>
    <t xml:space="preserve">Pool(s.e.) = </t>
  </si>
  <si>
    <t xml:space="preserve">Pool d.f. = </t>
  </si>
  <si>
    <t xml:space="preserve">t[pool] = </t>
  </si>
  <si>
    <t xml:space="preserve">t[pair] = </t>
  </si>
  <si>
    <t>Pair:</t>
  </si>
  <si>
    <t xml:space="preserve">s.e. = </t>
  </si>
  <si>
    <t xml:space="preserve"> d.f. = </t>
  </si>
  <si>
    <t xml:space="preserve">Cov[A,B] = </t>
  </si>
  <si>
    <t xml:space="preserve">Corr. = </t>
  </si>
  <si>
    <t>Product</t>
  </si>
  <si>
    <t xml:space="preserve">    Explore the formulae in various cells!</t>
  </si>
  <si>
    <r>
      <t>D</t>
    </r>
    <r>
      <rPr>
        <b/>
        <vertAlign val="subscript"/>
        <sz val="12"/>
        <rFont val="Times New Roman"/>
        <family val="1"/>
      </rPr>
      <t>o</t>
    </r>
    <r>
      <rPr>
        <b/>
        <sz val="12"/>
        <rFont val="Times New Roman"/>
        <family val="1"/>
      </rPr>
      <t xml:space="preserve"> = </t>
    </r>
  </si>
  <si>
    <t xml:space="preserve">p [pool] =  </t>
  </si>
  <si>
    <t xml:space="preserve">p[pair] = </t>
  </si>
  <si>
    <r>
      <t>x</t>
    </r>
    <r>
      <rPr>
        <vertAlign val="subscript"/>
        <sz val="12"/>
        <rFont val="Times New Roman"/>
        <family val="1"/>
      </rPr>
      <t>A</t>
    </r>
    <r>
      <rPr>
        <sz val="12"/>
        <rFont val="Times New Roman"/>
      </rPr>
      <t xml:space="preserve"> * </t>
    </r>
    <r>
      <rPr>
        <i/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B</t>
    </r>
  </si>
  <si>
    <t>Lower boundary of rejection region:</t>
  </si>
  <si>
    <t>One-sided confidence interval:</t>
  </si>
  <si>
    <t xml:space="preserve">a = 5%: </t>
  </si>
  <si>
    <t xml:space="preserve">c = </t>
  </si>
  <si>
    <t>95%:</t>
  </si>
  <si>
    <t xml:space="preserve">a = 1%: </t>
  </si>
  <si>
    <t>99%:</t>
  </si>
  <si>
    <r>
      <t>Intermediate calculations</t>
    </r>
    <r>
      <rPr>
        <sz val="12"/>
        <rFont val="Times New Roman"/>
      </rPr>
      <t>:  Squares</t>
    </r>
  </si>
  <si>
    <r>
      <t>Pool s</t>
    </r>
    <r>
      <rPr>
        <b/>
        <vertAlign val="superscript"/>
        <sz val="12"/>
        <rFont val="Times New Roman"/>
        <family val="1"/>
      </rPr>
      <t>2</t>
    </r>
    <r>
      <rPr>
        <b/>
        <sz val="12"/>
        <rFont val="Times New Roman"/>
        <family val="1"/>
      </rPr>
      <t xml:space="preserve"> = </t>
    </r>
  </si>
  <si>
    <r>
      <t>Pool(s.e.)</t>
    </r>
    <r>
      <rPr>
        <b/>
        <vertAlign val="superscript"/>
        <sz val="12"/>
        <rFont val="Times New Roman"/>
        <family val="1"/>
      </rPr>
      <t>2</t>
    </r>
    <r>
      <rPr>
        <b/>
        <sz val="12"/>
        <rFont val="Times New Roman"/>
        <family val="1"/>
      </rPr>
      <t xml:space="preserve"> = </t>
    </r>
  </si>
  <si>
    <r>
      <t xml:space="preserve">Assuming equal </t>
    </r>
    <r>
      <rPr>
        <b/>
        <sz val="12"/>
        <rFont val="Symbol"/>
        <family val="1"/>
        <charset val="2"/>
      </rPr>
      <t>s</t>
    </r>
    <r>
      <rPr>
        <b/>
        <vertAlign val="superscript"/>
        <sz val="12"/>
        <rFont val="Times New Roman"/>
        <family val="1"/>
      </rPr>
      <t xml:space="preserve"> 2</t>
    </r>
    <r>
      <rPr>
        <b/>
        <sz val="12"/>
        <rFont val="Times New Roman"/>
        <family val="1"/>
      </rPr>
      <t xml:space="preserve">: </t>
    </r>
  </si>
  <si>
    <r>
      <t>(s.e.)</t>
    </r>
    <r>
      <rPr>
        <b/>
        <vertAlign val="superscript"/>
        <sz val="12"/>
        <rFont val="Times New Roman"/>
        <family val="1"/>
      </rPr>
      <t>2</t>
    </r>
    <r>
      <rPr>
        <b/>
        <sz val="12"/>
        <rFont val="Times New Roman"/>
        <family val="1"/>
      </rPr>
      <t xml:space="preserve"> = </t>
    </r>
  </si>
  <si>
    <t xml:space="preserve">d.f. = </t>
  </si>
  <si>
    <t xml:space="preserve">t[unpair] = </t>
  </si>
  <si>
    <t xml:space="preserve">p [unpair] =  </t>
  </si>
  <si>
    <t>Using paired test only:</t>
  </si>
  <si>
    <r>
      <t xml:space="preserve">Example 13.05 :  Using unpaired </t>
    </r>
    <r>
      <rPr>
        <i/>
        <sz val="12"/>
        <rFont val="Times New Roman"/>
        <family val="1"/>
      </rPr>
      <t>t</t>
    </r>
    <r>
      <rPr>
        <sz val="12"/>
        <rFont val="Times New Roman"/>
      </rPr>
      <t xml:space="preserve">-test (incorrectly) and paired </t>
    </r>
    <r>
      <rPr>
        <i/>
        <sz val="12"/>
        <rFont val="Times New Roman"/>
        <family val="1"/>
      </rPr>
      <t>t</t>
    </r>
    <r>
      <rPr>
        <sz val="12"/>
        <rFont val="Times New Roman"/>
      </rPr>
      <t>-test (correctly)</t>
    </r>
  </si>
  <si>
    <r>
      <t xml:space="preserve">Testing  </t>
    </r>
    <r>
      <rPr>
        <sz val="12"/>
        <rFont val="ScriptC"/>
      </rPr>
      <t>H</t>
    </r>
    <r>
      <rPr>
        <vertAlign val="subscript"/>
        <sz val="12"/>
        <rFont val="Times New Roman"/>
        <family val="1"/>
      </rPr>
      <t>o</t>
    </r>
    <r>
      <rPr>
        <sz val="12"/>
        <rFont val="Times New Roman"/>
      </rPr>
      <t xml:space="preserve"> : </t>
    </r>
    <r>
      <rPr>
        <i/>
        <sz val="12"/>
        <rFont val="Symbol"/>
        <family val="1"/>
        <charset val="2"/>
      </rPr>
      <t>m</t>
    </r>
    <r>
      <rPr>
        <vertAlign val="subscript"/>
        <sz val="12"/>
        <rFont val="Times New Roman"/>
        <family val="1"/>
      </rPr>
      <t>A</t>
    </r>
    <r>
      <rPr>
        <sz val="12"/>
        <rFont val="Times New Roman"/>
      </rPr>
      <t xml:space="preserve"> </t>
    </r>
    <r>
      <rPr>
        <sz val="12"/>
        <rFont val="Symbol"/>
        <family val="1"/>
        <charset val="2"/>
      </rPr>
      <t>-</t>
    </r>
    <r>
      <rPr>
        <sz val="12"/>
        <rFont val="Times New Roman"/>
      </rPr>
      <t xml:space="preserve"> </t>
    </r>
    <r>
      <rPr>
        <i/>
        <sz val="12"/>
        <rFont val="Symbol"/>
        <family val="1"/>
        <charset val="2"/>
      </rPr>
      <t>m</t>
    </r>
    <r>
      <rPr>
        <vertAlign val="subscript"/>
        <sz val="12"/>
        <rFont val="Times New Roman"/>
        <family val="1"/>
      </rPr>
      <t>B</t>
    </r>
    <r>
      <rPr>
        <sz val="12"/>
        <rFont val="Times New Roman"/>
      </rPr>
      <t xml:space="preserve"> = </t>
    </r>
    <r>
      <rPr>
        <sz val="12"/>
        <rFont val="Symbol"/>
        <family val="1"/>
        <charset val="2"/>
      </rPr>
      <t>D</t>
    </r>
    <r>
      <rPr>
        <vertAlign val="subscript"/>
        <sz val="12"/>
        <rFont val="Times New Roman"/>
        <family val="1"/>
      </rPr>
      <t>o</t>
    </r>
    <r>
      <rPr>
        <sz val="12"/>
        <rFont val="Times New Roman"/>
      </rPr>
      <t xml:space="preserve">   vs.  </t>
    </r>
    <r>
      <rPr>
        <sz val="12"/>
        <rFont val="ScriptC"/>
      </rPr>
      <t>H</t>
    </r>
    <r>
      <rPr>
        <vertAlign val="subscript"/>
        <sz val="12"/>
        <rFont val="Times New Roman"/>
        <family val="1"/>
      </rPr>
      <t>a</t>
    </r>
    <r>
      <rPr>
        <sz val="12"/>
        <rFont val="Times New Roman"/>
      </rPr>
      <t xml:space="preserve"> : </t>
    </r>
    <r>
      <rPr>
        <i/>
        <sz val="12"/>
        <rFont val="Symbol"/>
        <family val="1"/>
        <charset val="2"/>
      </rPr>
      <t>m</t>
    </r>
    <r>
      <rPr>
        <vertAlign val="subscript"/>
        <sz val="12"/>
        <rFont val="Times New Roman"/>
        <family val="1"/>
      </rPr>
      <t>A</t>
    </r>
    <r>
      <rPr>
        <sz val="12"/>
        <rFont val="Times New Roman"/>
      </rPr>
      <t xml:space="preserve"> </t>
    </r>
    <r>
      <rPr>
        <sz val="12"/>
        <rFont val="Symbol"/>
        <family val="1"/>
        <charset val="2"/>
      </rPr>
      <t>-</t>
    </r>
    <r>
      <rPr>
        <sz val="12"/>
        <rFont val="Times New Roman"/>
      </rPr>
      <t xml:space="preserve"> </t>
    </r>
    <r>
      <rPr>
        <i/>
        <sz val="12"/>
        <rFont val="Symbol"/>
        <family val="1"/>
        <charset val="2"/>
      </rPr>
      <t>m</t>
    </r>
    <r>
      <rPr>
        <vertAlign val="subscript"/>
        <sz val="12"/>
        <rFont val="Times New Roman"/>
        <family val="1"/>
      </rPr>
      <t>B</t>
    </r>
    <r>
      <rPr>
        <sz val="12"/>
        <rFont val="Times New Roman"/>
      </rPr>
      <t xml:space="preserve"> &gt; </t>
    </r>
    <r>
      <rPr>
        <sz val="12"/>
        <rFont val="Symbol"/>
        <family val="1"/>
        <charset val="2"/>
      </rPr>
      <t>D</t>
    </r>
    <r>
      <rPr>
        <vertAlign val="subscript"/>
        <sz val="12"/>
        <rFont val="Times New Roman"/>
        <family val="1"/>
      </rPr>
      <t>o</t>
    </r>
  </si>
  <si>
    <r>
      <t xml:space="preserve"> </t>
    </r>
    <r>
      <rPr>
        <b/>
        <i/>
        <sz val="12"/>
        <rFont val="Symbol"/>
        <family val="1"/>
        <charset val="2"/>
      </rPr>
      <t>s</t>
    </r>
    <r>
      <rPr>
        <b/>
        <vertAlign val="superscript"/>
        <sz val="12"/>
        <rFont val="Times New Roman"/>
        <family val="1"/>
      </rPr>
      <t xml:space="preserve"> 2</t>
    </r>
    <r>
      <rPr>
        <b/>
        <sz val="12"/>
        <rFont val="Times New Roman"/>
        <family val="1"/>
      </rPr>
      <t xml:space="preserve">  possibly different:</t>
    </r>
  </si>
  <si>
    <r>
      <t xml:space="preserve"> </t>
    </r>
    <r>
      <rPr>
        <i/>
        <sz val="12"/>
        <rFont val="Symbol"/>
        <family val="1"/>
        <charset val="2"/>
      </rPr>
      <t>m</t>
    </r>
    <r>
      <rPr>
        <vertAlign val="subscript"/>
        <sz val="12"/>
        <rFont val="Times New Roman"/>
        <family val="1"/>
      </rPr>
      <t>A</t>
    </r>
    <r>
      <rPr>
        <sz val="12"/>
        <rFont val="Times New Roman"/>
      </rPr>
      <t xml:space="preserve"> </t>
    </r>
    <r>
      <rPr>
        <sz val="12"/>
        <rFont val="Symbol"/>
        <family val="1"/>
        <charset val="2"/>
      </rPr>
      <t>-</t>
    </r>
    <r>
      <rPr>
        <sz val="12"/>
        <rFont val="Times New Roman"/>
      </rPr>
      <t xml:space="preserve"> </t>
    </r>
    <r>
      <rPr>
        <i/>
        <sz val="12"/>
        <rFont val="Symbol"/>
        <family val="1"/>
        <charset val="2"/>
      </rPr>
      <t>m</t>
    </r>
    <r>
      <rPr>
        <vertAlign val="subscript"/>
        <sz val="12"/>
        <rFont val="Times New Roman"/>
        <family val="1"/>
      </rPr>
      <t>B</t>
    </r>
    <r>
      <rPr>
        <sz val="12"/>
        <rFont val="Times New Roman"/>
      </rPr>
      <t xml:space="preserve"> &gt; </t>
    </r>
    <r>
      <rPr>
        <sz val="12"/>
        <rFont val="Symbol"/>
        <family val="1"/>
        <charset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</si>
</sst>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2"/>
      <name val="Times New Roman"/>
    </font>
    <font>
      <b/>
      <sz val="12"/>
      <name val="Times New Roman"/>
      <family val="1"/>
    </font>
    <font>
      <b/>
      <sz val="10"/>
      <name val="Times New Roman"/>
      <family val="1"/>
    </font>
    <font>
      <b/>
      <u/>
      <sz val="12"/>
      <name val="Times New Roman"/>
      <family val="1"/>
    </font>
    <font>
      <u/>
      <sz val="12"/>
      <name val="Times New Roman"/>
      <family val="1"/>
    </font>
    <font>
      <b/>
      <i/>
      <sz val="12"/>
      <name val="Times New Roman"/>
      <family val="1"/>
    </font>
    <font>
      <b/>
      <vertAlign val="subscript"/>
      <sz val="12"/>
      <name val="Times New Roman"/>
      <family val="1"/>
    </font>
    <font>
      <b/>
      <sz val="12"/>
      <name val="Symbol"/>
      <family val="1"/>
      <charset val="2"/>
    </font>
    <font>
      <sz val="12"/>
      <name val="Symbol"/>
      <family val="1"/>
      <charset val="2"/>
    </font>
    <font>
      <vertAlign val="subscript"/>
      <sz val="12"/>
      <name val="Times New Roman"/>
      <family val="1"/>
    </font>
    <font>
      <i/>
      <sz val="12"/>
      <name val="Times New Roman"/>
      <family val="1"/>
    </font>
    <font>
      <sz val="12"/>
      <name val="MT Symbol"/>
      <family val="5"/>
      <charset val="2"/>
    </font>
    <font>
      <sz val="10"/>
      <name val="Times New Roman"/>
      <family val="1"/>
    </font>
    <font>
      <b/>
      <vertAlign val="superscript"/>
      <sz val="12"/>
      <name val="Times New Roman"/>
      <family val="1"/>
    </font>
    <font>
      <sz val="12"/>
      <name val="ScriptC"/>
    </font>
    <font>
      <sz val="12"/>
      <name val="Times New Roman"/>
      <family val="1"/>
    </font>
    <font>
      <sz val="12"/>
      <name val="Times New Roman"/>
      <family val="1"/>
    </font>
    <font>
      <i/>
      <sz val="12"/>
      <name val="Symbol"/>
      <family val="1"/>
      <charset val="2"/>
    </font>
    <font>
      <b/>
      <i/>
      <sz val="12"/>
      <name val="Symbol"/>
      <family val="1"/>
      <charset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4"/>
        <bgColor indexed="64"/>
      </patternFill>
    </fill>
  </fills>
  <borders count="5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0" fillId="0" borderId="0" xfId="0" applyBorder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quotePrefix="1"/>
    <xf numFmtId="0" fontId="4" fillId="0" borderId="0" xfId="0" applyFont="1"/>
    <xf numFmtId="0" fontId="5" fillId="0" borderId="0" xfId="0" applyFont="1" applyAlignment="1">
      <alignment horizontal="right"/>
    </xf>
    <xf numFmtId="0" fontId="1" fillId="2" borderId="1" xfId="0" applyFont="1" applyFill="1" applyBorder="1"/>
    <xf numFmtId="0" fontId="1" fillId="2" borderId="0" xfId="0" applyFont="1" applyFill="1" applyBorder="1"/>
    <xf numFmtId="0" fontId="0" fillId="3" borderId="2" xfId="0" applyFill="1" applyBorder="1"/>
    <xf numFmtId="0" fontId="1" fillId="3" borderId="0" xfId="0" applyFont="1" applyFill="1" applyBorder="1"/>
    <xf numFmtId="0" fontId="1" fillId="0" borderId="3" xfId="0" applyFont="1" applyBorder="1" applyAlignment="1">
      <alignment horizontal="right"/>
    </xf>
    <xf numFmtId="0" fontId="1" fillId="0" borderId="4" xfId="0" applyFont="1" applyBorder="1"/>
    <xf numFmtId="0" fontId="7" fillId="0" borderId="0" xfId="0" applyFont="1" applyAlignment="1">
      <alignment horizontal="right"/>
    </xf>
    <xf numFmtId="0" fontId="0" fillId="4" borderId="2" xfId="0" applyFill="1" applyBorder="1" applyProtection="1">
      <protection locked="0"/>
    </xf>
    <xf numFmtId="0" fontId="10" fillId="0" borderId="0" xfId="0" applyFont="1" applyAlignment="1">
      <alignment horizontal="center"/>
    </xf>
    <xf numFmtId="0" fontId="11" fillId="0" borderId="0" xfId="0" applyFont="1"/>
    <xf numFmtId="0" fontId="10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12" fillId="0" borderId="0" xfId="0" applyFont="1"/>
    <xf numFmtId="0" fontId="1" fillId="0" borderId="0" xfId="0" applyFont="1"/>
    <xf numFmtId="0" fontId="16" fillId="0" borderId="0" xfId="0" applyFont="1"/>
    <xf numFmtId="0" fontId="1" fillId="0" borderId="0" xfId="0" applyFont="1" applyFill="1" applyBorder="1" applyAlignment="1">
      <alignment horizontal="centerContinuous"/>
    </xf>
    <xf numFmtId="0" fontId="0" fillId="0" borderId="0" xfId="0" applyAlignment="1">
      <alignment horizontal="centerContinuous"/>
    </xf>
    <xf numFmtId="0" fontId="15" fillId="0" borderId="0" xfId="0" applyFont="1"/>
    <xf numFmtId="0" fontId="15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2"/>
  <sheetViews>
    <sheetView tabSelected="1" workbookViewId="0">
      <selection activeCell="A5" sqref="A5"/>
    </sheetView>
  </sheetViews>
  <sheetFormatPr defaultRowHeight="15.75" x14ac:dyDescent="0.25"/>
  <cols>
    <col min="4" max="4" width="12.625" customWidth="1"/>
    <col min="9" max="9" width="13.875" customWidth="1"/>
  </cols>
  <sheetData>
    <row r="1" spans="1:10" x14ac:dyDescent="0.25">
      <c r="A1" s="25" t="s">
        <v>40</v>
      </c>
    </row>
    <row r="2" spans="1:10" ht="21.75" x14ac:dyDescent="0.55000000000000004">
      <c r="B2" s="28" t="s">
        <v>41</v>
      </c>
    </row>
    <row r="3" spans="1:10" x14ac:dyDescent="0.25">
      <c r="A3" s="2" t="s">
        <v>0</v>
      </c>
      <c r="B3" s="2" t="s">
        <v>1</v>
      </c>
      <c r="C3" s="2" t="s">
        <v>2</v>
      </c>
      <c r="D3" s="2"/>
      <c r="E3" s="2" t="s">
        <v>0</v>
      </c>
      <c r="F3" s="2" t="s">
        <v>1</v>
      </c>
      <c r="G3" s="2" t="s">
        <v>2</v>
      </c>
      <c r="H3" s="2"/>
    </row>
    <row r="5" spans="1:10" x14ac:dyDescent="0.25">
      <c r="A5" s="17">
        <v>75</v>
      </c>
      <c r="B5" s="17">
        <v>72</v>
      </c>
      <c r="C5">
        <f>A5-B5</f>
        <v>3</v>
      </c>
    </row>
    <row r="6" spans="1:10" x14ac:dyDescent="0.25">
      <c r="A6" s="17">
        <v>66</v>
      </c>
      <c r="B6" s="17">
        <v>65</v>
      </c>
      <c r="C6">
        <f t="shared" ref="C6:C13" si="0">A6-B6</f>
        <v>1</v>
      </c>
      <c r="D6" s="9" t="s">
        <v>3</v>
      </c>
      <c r="E6">
        <f>COUNT(A5:A16)</f>
        <v>9</v>
      </c>
      <c r="F6">
        <f>COUNT(B5:B16)</f>
        <v>9</v>
      </c>
      <c r="G6">
        <f>E6</f>
        <v>9</v>
      </c>
    </row>
    <row r="7" spans="1:10" x14ac:dyDescent="0.25">
      <c r="A7" s="17">
        <v>69</v>
      </c>
      <c r="B7" s="17">
        <v>64</v>
      </c>
      <c r="C7">
        <f t="shared" si="0"/>
        <v>5</v>
      </c>
      <c r="D7" s="1" t="s">
        <v>4</v>
      </c>
      <c r="E7">
        <f>SUM(A5:A16)</f>
        <v>605</v>
      </c>
      <c r="F7">
        <f>SUM(B5:B16)</f>
        <v>578</v>
      </c>
      <c r="G7">
        <f>SUM(C5:C16)</f>
        <v>27</v>
      </c>
    </row>
    <row r="8" spans="1:10" x14ac:dyDescent="0.25">
      <c r="A8" s="17">
        <v>45</v>
      </c>
      <c r="B8" s="17">
        <v>39</v>
      </c>
      <c r="C8">
        <f t="shared" si="0"/>
        <v>6</v>
      </c>
      <c r="D8" s="1" t="s">
        <v>5</v>
      </c>
      <c r="E8">
        <f>SUM(A29:A40)</f>
        <v>42397</v>
      </c>
      <c r="F8">
        <f>SUM(B29:B40)</f>
        <v>39384</v>
      </c>
      <c r="G8">
        <f>SUM(C29:C40)</f>
        <v>133</v>
      </c>
    </row>
    <row r="9" spans="1:10" x14ac:dyDescent="0.25">
      <c r="A9" s="17">
        <v>54</v>
      </c>
      <c r="B9" s="17">
        <v>51</v>
      </c>
      <c r="C9">
        <f t="shared" si="0"/>
        <v>3</v>
      </c>
      <c r="D9" s="1" t="s">
        <v>6</v>
      </c>
      <c r="E9">
        <f>E7/E6</f>
        <v>67.222222222222229</v>
      </c>
      <c r="F9">
        <f>F7/F6</f>
        <v>64.222222222222229</v>
      </c>
      <c r="G9" s="24">
        <f>G7/G6</f>
        <v>3</v>
      </c>
      <c r="H9" s="24"/>
    </row>
    <row r="10" spans="1:10" x14ac:dyDescent="0.25">
      <c r="A10" s="17">
        <v>85</v>
      </c>
      <c r="B10" s="17">
        <v>85</v>
      </c>
      <c r="C10">
        <f t="shared" si="0"/>
        <v>0</v>
      </c>
      <c r="D10" s="1" t="s">
        <v>7</v>
      </c>
      <c r="E10">
        <f>(E6*E8-E7*E7)/(E6*(E6-1))</f>
        <v>215.94444444444446</v>
      </c>
      <c r="F10">
        <f>(F6*F8-F7*F7)/(F6*(F6-1))</f>
        <v>282.94444444444446</v>
      </c>
      <c r="G10">
        <f>(G6*G8-G7*G7)/(G6*(G6-1))</f>
        <v>6.5</v>
      </c>
    </row>
    <row r="11" spans="1:10" x14ac:dyDescent="0.25">
      <c r="A11" s="17">
        <v>58</v>
      </c>
      <c r="B11" s="17">
        <v>52</v>
      </c>
      <c r="C11">
        <f t="shared" si="0"/>
        <v>6</v>
      </c>
      <c r="D11" s="1" t="s">
        <v>8</v>
      </c>
      <c r="E11">
        <f>SQRT(E10)</f>
        <v>14.695048296771414</v>
      </c>
      <c r="F11">
        <f>SQRT(F10)</f>
        <v>16.820952542720178</v>
      </c>
      <c r="G11">
        <f>SQRT(G10)</f>
        <v>2.5495097567963922</v>
      </c>
    </row>
    <row r="12" spans="1:10" ht="17.25" x14ac:dyDescent="0.3">
      <c r="A12" s="17">
        <v>91</v>
      </c>
      <c r="B12" s="17">
        <v>92</v>
      </c>
      <c r="C12">
        <f t="shared" si="0"/>
        <v>-1</v>
      </c>
      <c r="D12" s="16" t="s">
        <v>20</v>
      </c>
      <c r="E12" s="17">
        <v>0</v>
      </c>
    </row>
    <row r="13" spans="1:10" ht="18.75" x14ac:dyDescent="0.25">
      <c r="A13" s="17">
        <v>62</v>
      </c>
      <c r="B13" s="17">
        <v>58</v>
      </c>
      <c r="C13">
        <f t="shared" si="0"/>
        <v>4</v>
      </c>
      <c r="I13" s="26" t="s">
        <v>34</v>
      </c>
      <c r="J13" s="27"/>
    </row>
    <row r="14" spans="1:10" ht="18.75" x14ac:dyDescent="0.25">
      <c r="A14" s="17"/>
      <c r="B14" s="17"/>
      <c r="D14" s="26" t="s">
        <v>42</v>
      </c>
      <c r="E14" s="27"/>
      <c r="I14" s="1" t="s">
        <v>32</v>
      </c>
      <c r="J14">
        <f>((E6-1)*E10+(F6-1)*F10)/(J17)</f>
        <v>249.44444444444446</v>
      </c>
    </row>
    <row r="15" spans="1:10" ht="18.75" x14ac:dyDescent="0.25">
      <c r="A15" s="17"/>
      <c r="B15" s="17"/>
      <c r="D15" s="1" t="s">
        <v>35</v>
      </c>
      <c r="E15">
        <f>E10/E6+F10/F6</f>
        <v>55.432098765432102</v>
      </c>
      <c r="F15" s="3" t="s">
        <v>13</v>
      </c>
      <c r="I15" s="1" t="s">
        <v>33</v>
      </c>
      <c r="J15">
        <f>J14*((1/E6)+(1/F6))</f>
        <v>55.432098765432102</v>
      </c>
    </row>
    <row r="16" spans="1:10" x14ac:dyDescent="0.25">
      <c r="A16" s="17"/>
      <c r="B16" s="17"/>
      <c r="D16" s="1" t="s">
        <v>14</v>
      </c>
      <c r="E16">
        <f>SQRT(E15)</f>
        <v>7.4452735856670911</v>
      </c>
      <c r="F16" s="1" t="s">
        <v>14</v>
      </c>
      <c r="G16">
        <f>G11/SQRT(G6)</f>
        <v>0.84983658559879738</v>
      </c>
      <c r="I16" s="1" t="s">
        <v>9</v>
      </c>
      <c r="J16">
        <f>SQRT(J15)</f>
        <v>7.4452735856670911</v>
      </c>
    </row>
    <row r="17" spans="1:10" ht="16.5" thickBot="1" x14ac:dyDescent="0.3">
      <c r="D17" s="1" t="s">
        <v>36</v>
      </c>
      <c r="E17">
        <f>INT(E15^2/((E10/E6)^2/(E6-1) + (F10/F6)^2/(F6-1)))</f>
        <v>15</v>
      </c>
      <c r="F17" s="1" t="s">
        <v>15</v>
      </c>
      <c r="G17">
        <f>G6-1</f>
        <v>8</v>
      </c>
      <c r="I17" s="1" t="s">
        <v>10</v>
      </c>
      <c r="J17">
        <f>E6+F6-2</f>
        <v>16</v>
      </c>
    </row>
    <row r="18" spans="1:10" ht="17.25" thickTop="1" thickBot="1" x14ac:dyDescent="0.3">
      <c r="A18" s="5" t="s">
        <v>16</v>
      </c>
      <c r="B18">
        <f>(E6*D42-E7*F7)/(E6*(E6-1))</f>
        <v>246.19444444444446</v>
      </c>
      <c r="D18" s="1" t="s">
        <v>37</v>
      </c>
      <c r="E18" s="12">
        <f>(E9-F9-E12)/E16</f>
        <v>0.40294019628443273</v>
      </c>
      <c r="F18" s="1" t="s">
        <v>12</v>
      </c>
      <c r="G18" s="10">
        <f>(G9-E12)/G16</f>
        <v>3.530090432487313</v>
      </c>
      <c r="I18" s="1" t="s">
        <v>11</v>
      </c>
      <c r="J18" s="12">
        <f>((E9-F9)-E12)/J16</f>
        <v>0.40294019628443273</v>
      </c>
    </row>
    <row r="19" spans="1:10" ht="16.5" thickTop="1" x14ac:dyDescent="0.25">
      <c r="A19" s="14" t="s">
        <v>17</v>
      </c>
      <c r="B19" s="15">
        <f>B18/SQRT(E10*F10)</f>
        <v>0.99599382353189836</v>
      </c>
      <c r="D19" s="1" t="s">
        <v>38</v>
      </c>
      <c r="E19" s="13">
        <f>TDIST(ABS(E18),E17,1)</f>
        <v>0.34633840977057584</v>
      </c>
      <c r="F19" s="1" t="s">
        <v>22</v>
      </c>
      <c r="G19" s="11">
        <f>TDIST(ABS(G18),G17,1)</f>
        <v>3.8654905539408681E-3</v>
      </c>
      <c r="I19" s="1" t="s">
        <v>21</v>
      </c>
      <c r="J19" s="13">
        <f>TDIST(ABS(J18),J17,1)</f>
        <v>0.34616255826249986</v>
      </c>
    </row>
    <row r="20" spans="1:10" x14ac:dyDescent="0.25">
      <c r="D20" s="1" t="s">
        <v>39</v>
      </c>
      <c r="E20" s="4"/>
      <c r="F20" s="1"/>
      <c r="G20" s="1"/>
      <c r="H20" s="1"/>
    </row>
    <row r="21" spans="1:10" x14ac:dyDescent="0.25">
      <c r="A21" t="s">
        <v>24</v>
      </c>
      <c r="D21" s="1"/>
      <c r="E21" s="4" t="s">
        <v>25</v>
      </c>
      <c r="F21" s="1"/>
    </row>
    <row r="22" spans="1:10" ht="18.75" x14ac:dyDescent="0.35">
      <c r="A22" s="19" t="s">
        <v>26</v>
      </c>
      <c r="B22" s="20" t="s">
        <v>27</v>
      </c>
      <c r="C22">
        <f>$E$12+TINV(0.1,$G$17)*$G$16</f>
        <v>1.5803119549722029</v>
      </c>
      <c r="D22" s="21" t="str">
        <f>IF($G$9&gt;$C22,"Reject Ho","Keep Ho")</f>
        <v>Reject Ho</v>
      </c>
      <c r="E22" s="22" t="s">
        <v>28</v>
      </c>
      <c r="F22" s="29" t="s">
        <v>43</v>
      </c>
      <c r="G22">
        <f>$G$9-TINV(0.1,$G$17)*$G$16</f>
        <v>1.4196880450277971</v>
      </c>
    </row>
    <row r="23" spans="1:10" ht="18.75" x14ac:dyDescent="0.35">
      <c r="A23" s="19" t="s">
        <v>29</v>
      </c>
      <c r="B23" s="20" t="s">
        <v>27</v>
      </c>
      <c r="C23">
        <f>$E$12+TINV(0.02,$G$17)*$G$16</f>
        <v>2.4615172073669238</v>
      </c>
      <c r="D23" s="21" t="str">
        <f>IF($G$9&gt;$C23,"Reject Ho","Keep Ho")</f>
        <v>Reject Ho</v>
      </c>
      <c r="E23" s="22" t="s">
        <v>30</v>
      </c>
      <c r="F23" s="29" t="s">
        <v>43</v>
      </c>
      <c r="G23">
        <f>$G$9-TINV(0.02,$G$17)*$G$16</f>
        <v>0.53848279263307619</v>
      </c>
    </row>
    <row r="24" spans="1:10" x14ac:dyDescent="0.25">
      <c r="D24" s="1"/>
      <c r="E24" s="4"/>
      <c r="F24" s="1"/>
      <c r="G24" s="1"/>
      <c r="H24" s="1"/>
    </row>
    <row r="25" spans="1:10" x14ac:dyDescent="0.25">
      <c r="D25" s="1"/>
      <c r="E25" s="4"/>
      <c r="F25" s="1"/>
      <c r="G25" s="1"/>
      <c r="H25" s="1"/>
    </row>
    <row r="26" spans="1:10" x14ac:dyDescent="0.25">
      <c r="A26" s="23" t="s">
        <v>31</v>
      </c>
      <c r="D26" s="6" t="s">
        <v>18</v>
      </c>
      <c r="E26" s="7" t="s">
        <v>19</v>
      </c>
    </row>
    <row r="27" spans="1:10" ht="18.75" x14ac:dyDescent="0.35">
      <c r="A27" s="2" t="s">
        <v>0</v>
      </c>
      <c r="B27" s="2" t="s">
        <v>1</v>
      </c>
      <c r="C27" s="2" t="s">
        <v>2</v>
      </c>
      <c r="D27" s="18" t="s">
        <v>23</v>
      </c>
      <c r="E27" s="8"/>
    </row>
    <row r="28" spans="1:10" x14ac:dyDescent="0.25">
      <c r="E28" s="8"/>
    </row>
    <row r="29" spans="1:10" x14ac:dyDescent="0.25">
      <c r="A29">
        <f t="shared" ref="A29:C38" si="1">A5*A5</f>
        <v>5625</v>
      </c>
      <c r="B29">
        <f t="shared" si="1"/>
        <v>5184</v>
      </c>
      <c r="C29">
        <f t="shared" si="1"/>
        <v>9</v>
      </c>
      <c r="D29">
        <f>A5*B5</f>
        <v>5400</v>
      </c>
      <c r="E29" s="7"/>
    </row>
    <row r="30" spans="1:10" x14ac:dyDescent="0.25">
      <c r="A30">
        <f t="shared" si="1"/>
        <v>4356</v>
      </c>
      <c r="B30">
        <f t="shared" si="1"/>
        <v>4225</v>
      </c>
      <c r="C30">
        <f t="shared" si="1"/>
        <v>1</v>
      </c>
      <c r="D30">
        <f t="shared" ref="D30:D38" si="2">A6*B6</f>
        <v>4290</v>
      </c>
    </row>
    <row r="31" spans="1:10" x14ac:dyDescent="0.25">
      <c r="A31">
        <f t="shared" si="1"/>
        <v>4761</v>
      </c>
      <c r="B31">
        <f t="shared" si="1"/>
        <v>4096</v>
      </c>
      <c r="C31">
        <f t="shared" si="1"/>
        <v>25</v>
      </c>
      <c r="D31">
        <f t="shared" si="2"/>
        <v>4416</v>
      </c>
    </row>
    <row r="32" spans="1:10" x14ac:dyDescent="0.25">
      <c r="A32">
        <f t="shared" si="1"/>
        <v>2025</v>
      </c>
      <c r="B32">
        <f t="shared" si="1"/>
        <v>1521</v>
      </c>
      <c r="C32">
        <f t="shared" si="1"/>
        <v>36</v>
      </c>
      <c r="D32">
        <f t="shared" si="2"/>
        <v>1755</v>
      </c>
    </row>
    <row r="33" spans="1:4" x14ac:dyDescent="0.25">
      <c r="A33">
        <f t="shared" si="1"/>
        <v>2916</v>
      </c>
      <c r="B33">
        <f t="shared" si="1"/>
        <v>2601</v>
      </c>
      <c r="C33">
        <f t="shared" si="1"/>
        <v>9</v>
      </c>
      <c r="D33">
        <f t="shared" si="2"/>
        <v>2754</v>
      </c>
    </row>
    <row r="34" spans="1:4" x14ac:dyDescent="0.25">
      <c r="A34">
        <f t="shared" si="1"/>
        <v>7225</v>
      </c>
      <c r="B34">
        <f t="shared" si="1"/>
        <v>7225</v>
      </c>
      <c r="C34">
        <f t="shared" si="1"/>
        <v>0</v>
      </c>
      <c r="D34">
        <f t="shared" si="2"/>
        <v>7225</v>
      </c>
    </row>
    <row r="35" spans="1:4" x14ac:dyDescent="0.25">
      <c r="A35">
        <f t="shared" si="1"/>
        <v>3364</v>
      </c>
      <c r="B35">
        <f t="shared" si="1"/>
        <v>2704</v>
      </c>
      <c r="C35">
        <f t="shared" si="1"/>
        <v>36</v>
      </c>
      <c r="D35">
        <f t="shared" si="2"/>
        <v>3016</v>
      </c>
    </row>
    <row r="36" spans="1:4" x14ac:dyDescent="0.25">
      <c r="A36">
        <f t="shared" si="1"/>
        <v>8281</v>
      </c>
      <c r="B36">
        <f t="shared" si="1"/>
        <v>8464</v>
      </c>
      <c r="C36">
        <f t="shared" si="1"/>
        <v>1</v>
      </c>
      <c r="D36">
        <f t="shared" si="2"/>
        <v>8372</v>
      </c>
    </row>
    <row r="37" spans="1:4" x14ac:dyDescent="0.25">
      <c r="A37">
        <f t="shared" si="1"/>
        <v>3844</v>
      </c>
      <c r="B37">
        <f t="shared" si="1"/>
        <v>3364</v>
      </c>
      <c r="C37">
        <f t="shared" si="1"/>
        <v>16</v>
      </c>
      <c r="D37">
        <f t="shared" si="2"/>
        <v>3596</v>
      </c>
    </row>
    <row r="38" spans="1:4" x14ac:dyDescent="0.25">
      <c r="A38">
        <f t="shared" si="1"/>
        <v>0</v>
      </c>
      <c r="B38">
        <f t="shared" si="1"/>
        <v>0</v>
      </c>
      <c r="C38">
        <f t="shared" si="1"/>
        <v>0</v>
      </c>
      <c r="D38">
        <f t="shared" si="2"/>
        <v>0</v>
      </c>
    </row>
    <row r="39" spans="1:4" x14ac:dyDescent="0.25">
      <c r="A39">
        <f t="shared" ref="A39:C40" si="3">A15*A15</f>
        <v>0</v>
      </c>
      <c r="B39">
        <f t="shared" si="3"/>
        <v>0</v>
      </c>
      <c r="C39">
        <f t="shared" si="3"/>
        <v>0</v>
      </c>
      <c r="D39">
        <f>A15*B15</f>
        <v>0</v>
      </c>
    </row>
    <row r="40" spans="1:4" x14ac:dyDescent="0.25">
      <c r="A40">
        <f t="shared" si="3"/>
        <v>0</v>
      </c>
      <c r="B40">
        <f t="shared" si="3"/>
        <v>0</v>
      </c>
      <c r="C40">
        <f t="shared" si="3"/>
        <v>0</v>
      </c>
      <c r="D40">
        <f>A16*B16</f>
        <v>0</v>
      </c>
    </row>
    <row r="42" spans="1:4" x14ac:dyDescent="0.25">
      <c r="D42">
        <f>SUM(D29:D40)</f>
        <v>40824</v>
      </c>
    </row>
  </sheetData>
  <sheetProtection sheet="1" objects="1" scenarios="1"/>
  <phoneticPr fontId="0" type="noConversion"/>
  <printOptions horizontalCentered="1" gridLines="1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Header>&amp;L&amp;"Times New Roman,Bold"ENGI 4421&amp;CHypothesis tests on the
Difference of Two Means&amp;R&amp;"Lincoln,Regular"&amp;14Dr. G.H. George</oddHeader>
    <oddFooter>&amp;L&amp;F&amp;R&amp;D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</vt:lpstr>
      <vt:lpstr>Table!Print_Area</vt:lpstr>
    </vt:vector>
  </TitlesOfParts>
  <Company>Memorial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Paired vs unpaired hypothesis test, from raw data</dc:title>
  <dc:subject>ENGI 4421 Probability and Statistics</dc:subject>
  <dc:creator>Dr. G. George</dc:creator>
  <cp:lastModifiedBy>Glyn George</cp:lastModifiedBy>
  <cp:lastPrinted>2010-03-08T14:05:05Z</cp:lastPrinted>
  <dcterms:created xsi:type="dcterms:W3CDTF">1997-10-23T16:36:17Z</dcterms:created>
  <dcterms:modified xsi:type="dcterms:W3CDTF">2015-02-20T19:02:04Z</dcterms:modified>
</cp:coreProperties>
</file>